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esktop\TFO\2016\Season Info\W01\"/>
    </mc:Choice>
  </mc:AlternateContent>
  <bookViews>
    <workbookView xWindow="0" yWindow="60" windowWidth="18495" windowHeight="8280" activeTab="1"/>
  </bookViews>
  <sheets>
    <sheet name="Standings" sheetId="12" r:id="rId1"/>
    <sheet name="Weekly" sheetId="10" r:id="rId2"/>
    <sheet name="TOTALS" sheetId="6" r:id="rId3"/>
    <sheet name="Team Stats" sheetId="3" r:id="rId4"/>
    <sheet name="Weekly Stats" sheetId="1" r:id="rId5"/>
    <sheet name="Pts Per" sheetId="4" state="hidden" r:id="rId6"/>
    <sheet name="TFO-FF Roster" sheetId="7" state="hidden" r:id="rId7"/>
    <sheet name="IP" sheetId="5" state="hidden" r:id="rId8"/>
    <sheet name="RLA" sheetId="9" state="hidden" r:id="rId9"/>
  </sheets>
  <definedNames>
    <definedName name="_xlnm._FilterDatabase" localSheetId="0" hidden="1">Standings!$A$1:$T$1</definedName>
    <definedName name="_xlnm._FilterDatabase" localSheetId="6" hidden="1">'TFO-FF Roster'!#REF!</definedName>
    <definedName name="_xlnm._FilterDatabase" localSheetId="2" hidden="1">TOTALS!$A$1:$D$1</definedName>
    <definedName name="_xlnm._FilterDatabase" localSheetId="1" hidden="1">Weekly!$R$3:$U$3</definedName>
  </definedNames>
  <calcPr calcId="152511"/>
</workbook>
</file>

<file path=xl/calcChain.xml><?xml version="1.0" encoding="utf-8"?>
<calcChain xmlns="http://schemas.openxmlformats.org/spreadsheetml/2006/main">
  <c r="C19" i="12" l="1"/>
  <c r="C18" i="12"/>
  <c r="M100" i="10" l="1"/>
  <c r="S21" i="10" s="1"/>
  <c r="E100" i="10"/>
  <c r="S20" i="10" s="1"/>
  <c r="O99" i="10"/>
  <c r="L99" i="10"/>
  <c r="K99" i="10"/>
  <c r="G99" i="10"/>
  <c r="D99" i="10"/>
  <c r="C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O100" i="10" s="1"/>
  <c r="N100" i="10" s="1"/>
  <c r="M92" i="10"/>
  <c r="L92" i="10"/>
  <c r="K92" i="10"/>
  <c r="G92" i="10"/>
  <c r="E92" i="10"/>
  <c r="D92" i="10"/>
  <c r="C92" i="10"/>
  <c r="M78" i="10"/>
  <c r="S14" i="10" s="1"/>
  <c r="O77" i="10"/>
  <c r="L77" i="10"/>
  <c r="K77" i="10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5" i="10" s="1"/>
  <c r="G77" i="10"/>
  <c r="D77" i="10"/>
  <c r="C77" i="10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4" i="10" s="1"/>
  <c r="E67" i="10"/>
  <c r="S6" i="10" s="1"/>
  <c r="O66" i="10"/>
  <c r="L66" i="10"/>
  <c r="K66" i="10"/>
  <c r="G66" i="10"/>
  <c r="D66" i="10"/>
  <c r="C66" i="10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3" i="12"/>
  <c r="C4" i="12"/>
  <c r="C5" i="12"/>
  <c r="C13" i="12"/>
  <c r="G100" i="10" l="1"/>
  <c r="F100" i="10" s="1"/>
  <c r="O78" i="10"/>
  <c r="N78" i="10" s="1"/>
  <c r="G78" i="10"/>
  <c r="F78" i="10" s="1"/>
  <c r="O67" i="10"/>
  <c r="N67" i="10" s="1"/>
  <c r="G67" i="10"/>
  <c r="F67" i="10" s="1"/>
  <c r="C6" i="12"/>
  <c r="C7" i="12"/>
  <c r="C8" i="12"/>
  <c r="C9" i="12"/>
  <c r="C10" i="12"/>
  <c r="C11" i="12"/>
  <c r="C12" i="12"/>
  <c r="C14" i="12"/>
  <c r="C15" i="12"/>
  <c r="C2" i="12"/>
  <c r="M56" i="10"/>
  <c r="S9" i="10" s="1"/>
  <c r="E56" i="10"/>
  <c r="S13" i="10" s="1"/>
  <c r="O55" i="10"/>
  <c r="L55" i="10"/>
  <c r="K55" i="10"/>
  <c r="G55" i="10"/>
  <c r="D55" i="10"/>
  <c r="C55" i="10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1" i="10" s="1"/>
  <c r="E45" i="10"/>
  <c r="S8" i="10" s="1"/>
  <c r="O44" i="10"/>
  <c r="L44" i="10"/>
  <c r="K44" i="10"/>
  <c r="G44" i="10"/>
  <c r="D44" i="10"/>
  <c r="C44" i="10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7" i="10" s="1"/>
  <c r="E34" i="10"/>
  <c r="S17" i="10" s="1"/>
  <c r="O33" i="10"/>
  <c r="L33" i="10"/>
  <c r="K33" i="10"/>
  <c r="G33" i="10"/>
  <c r="D33" i="10"/>
  <c r="C33" i="10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15" i="10" s="1"/>
  <c r="E23" i="10"/>
  <c r="S16" i="10" s="1"/>
  <c r="O22" i="10"/>
  <c r="L22" i="10"/>
  <c r="K22" i="10"/>
  <c r="G22" i="10"/>
  <c r="D22" i="10"/>
  <c r="C22" i="10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11" i="12" l="1"/>
  <c r="A2" i="12"/>
  <c r="A15" i="12"/>
  <c r="A10" i="12"/>
  <c r="A6" i="12"/>
  <c r="A14" i="12"/>
  <c r="A9" i="12"/>
  <c r="A12" i="12"/>
  <c r="A8" i="12"/>
  <c r="A5" i="12"/>
  <c r="A7" i="12"/>
  <c r="A13" i="12"/>
  <c r="A3" i="12"/>
  <c r="A4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L11" i="10" l="1"/>
  <c r="K11" i="10"/>
  <c r="D11" i="10"/>
  <c r="C11" i="10"/>
  <c r="O11" i="10"/>
  <c r="G11" i="10"/>
  <c r="M12" i="10"/>
  <c r="S12" i="10" s="1"/>
  <c r="E12" i="10"/>
  <c r="S10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G17" i="7" l="1"/>
  <c r="S172" i="5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2" i="5" l="1"/>
  <c r="E601" i="5"/>
  <c r="D411" i="6" s="1"/>
  <c r="E529" i="5"/>
  <c r="D34" i="6" s="1"/>
  <c r="P5" i="10" s="1"/>
  <c r="E689" i="5"/>
  <c r="D560" i="6" s="1"/>
  <c r="E687" i="5"/>
  <c r="D180" i="6" s="1"/>
  <c r="P63" i="10" s="1"/>
  <c r="E679" i="5"/>
  <c r="D37" i="6" s="1"/>
  <c r="E655" i="5"/>
  <c r="D38" i="6" s="1"/>
  <c r="E653" i="5"/>
  <c r="D649" i="6" s="1"/>
  <c r="E651" i="5"/>
  <c r="E647" i="5"/>
  <c r="E645" i="5"/>
  <c r="E639" i="5"/>
  <c r="E637" i="5"/>
  <c r="E635" i="5"/>
  <c r="E629" i="5"/>
  <c r="G31" i="4"/>
  <c r="H31" i="4" s="1"/>
  <c r="E627" i="5"/>
  <c r="E625" i="5"/>
  <c r="E617" i="5"/>
  <c r="E615" i="5"/>
  <c r="E613" i="5"/>
  <c r="E603" i="5"/>
  <c r="E599" i="5"/>
  <c r="D248" i="6" s="1"/>
  <c r="E597" i="5"/>
  <c r="D303" i="6" s="1"/>
  <c r="E595" i="5"/>
  <c r="D389" i="6" s="1"/>
  <c r="E593" i="5"/>
  <c r="D490" i="6" s="1"/>
  <c r="E589" i="5"/>
  <c r="D314" i="6" s="1"/>
  <c r="E581" i="5"/>
  <c r="D478" i="6" s="1"/>
  <c r="E579" i="5"/>
  <c r="D656" i="6" s="1"/>
  <c r="E571" i="5"/>
  <c r="D223" i="6" s="1"/>
  <c r="E563" i="5"/>
  <c r="D568" i="6" s="1"/>
  <c r="E561" i="5"/>
  <c r="D623" i="6" s="1"/>
  <c r="E557" i="5"/>
  <c r="D394" i="6" s="1"/>
  <c r="E555" i="5"/>
  <c r="D252" i="6" s="1"/>
  <c r="H53" i="10" s="1"/>
  <c r="E549" i="5"/>
  <c r="D679" i="6" s="1"/>
  <c r="E547" i="5"/>
  <c r="D174" i="6" s="1"/>
  <c r="E543" i="5"/>
  <c r="D176" i="6" s="1"/>
  <c r="E541" i="5"/>
  <c r="D692" i="6" s="1"/>
  <c r="E537" i="5"/>
  <c r="D678" i="6" s="1"/>
  <c r="E535" i="5"/>
  <c r="D687" i="6" s="1"/>
  <c r="E531" i="5"/>
  <c r="D691" i="6" s="1"/>
  <c r="G27" i="4"/>
  <c r="H27" i="4" s="1"/>
  <c r="E527" i="5"/>
  <c r="D58" i="6" s="1"/>
  <c r="E525" i="5"/>
  <c r="D114" i="6" s="1"/>
  <c r="E523" i="5"/>
  <c r="D693" i="6" s="1"/>
  <c r="E521" i="5"/>
  <c r="D441" i="6" s="1"/>
  <c r="E519" i="5"/>
  <c r="D195" i="6" s="1"/>
  <c r="E517" i="5"/>
  <c r="D695" i="6" s="1"/>
  <c r="E515" i="5"/>
  <c r="D583" i="6" s="1"/>
  <c r="E513" i="5"/>
  <c r="D369" i="6" s="1"/>
  <c r="E511" i="5"/>
  <c r="D525" i="6" s="1"/>
  <c r="E509" i="5"/>
  <c r="D635" i="6" s="1"/>
  <c r="E507" i="5"/>
  <c r="D442" i="6" s="1"/>
  <c r="E503" i="5"/>
  <c r="D539" i="6" s="1"/>
  <c r="E501" i="5"/>
  <c r="D551" i="6" s="1"/>
  <c r="E499" i="5"/>
  <c r="D463" i="6" s="1"/>
  <c r="E497" i="5"/>
  <c r="D586" i="6" s="1"/>
  <c r="E495" i="5"/>
  <c r="D299" i="6" s="1"/>
  <c r="E493" i="5"/>
  <c r="D600" i="6" s="1"/>
  <c r="E491" i="5"/>
  <c r="D672" i="6" s="1"/>
  <c r="E489" i="5"/>
  <c r="D571" i="6" s="1"/>
  <c r="E487" i="5"/>
  <c r="D79" i="6" s="1"/>
  <c r="E485" i="5"/>
  <c r="D657" i="6" s="1"/>
  <c r="E483" i="5"/>
  <c r="D28" i="6" s="1"/>
  <c r="P61" i="10" s="1"/>
  <c r="E481" i="5"/>
  <c r="D425" i="6" s="1"/>
  <c r="E479" i="5"/>
  <c r="D66" i="6" s="1"/>
  <c r="G25" i="4"/>
  <c r="H25" i="4" s="1"/>
  <c r="E477" i="5"/>
  <c r="D33" i="6" s="1"/>
  <c r="E475" i="5"/>
  <c r="D103" i="6" s="1"/>
  <c r="E473" i="5"/>
  <c r="D569" i="6" s="1"/>
  <c r="E471" i="5"/>
  <c r="D473" i="6" s="1"/>
  <c r="E469" i="5"/>
  <c r="D677" i="6" s="1"/>
  <c r="E467" i="5"/>
  <c r="D587" i="6" s="1"/>
  <c r="E465" i="5"/>
  <c r="D510" i="6" s="1"/>
  <c r="E463" i="5"/>
  <c r="D408" i="6" s="1"/>
  <c r="E461" i="5"/>
  <c r="D648" i="6" s="1"/>
  <c r="H42" i="10" s="1"/>
  <c r="E459" i="5"/>
  <c r="D574" i="6" s="1"/>
  <c r="E457" i="5"/>
  <c r="D245" i="6" s="1"/>
  <c r="E455" i="5"/>
  <c r="D27" i="6" s="1"/>
  <c r="E453" i="5"/>
  <c r="D419" i="6" s="1"/>
  <c r="E451" i="5"/>
  <c r="D218" i="6" s="1"/>
  <c r="E449" i="5"/>
  <c r="D413" i="6" s="1"/>
  <c r="E447" i="5"/>
  <c r="D388" i="6" s="1"/>
  <c r="E445" i="5"/>
  <c r="D529" i="6" s="1"/>
  <c r="E443" i="5"/>
  <c r="D500" i="6" s="1"/>
  <c r="E441" i="5"/>
  <c r="D498" i="6" s="1"/>
  <c r="E439" i="5"/>
  <c r="D239" i="6" s="1"/>
  <c r="E437" i="5"/>
  <c r="D312" i="6" s="1"/>
  <c r="E435" i="5"/>
  <c r="D528" i="6" s="1"/>
  <c r="E433" i="5"/>
  <c r="D120" i="6" s="1"/>
  <c r="E431" i="5"/>
  <c r="D102" i="6" s="1"/>
  <c r="E429" i="5"/>
  <c r="D5" i="6" s="1"/>
  <c r="G23" i="4"/>
  <c r="H23" i="4" s="1"/>
  <c r="E427" i="5"/>
  <c r="D178" i="6" s="1"/>
  <c r="E425" i="5"/>
  <c r="D137" i="6" s="1"/>
  <c r="E423" i="5"/>
  <c r="D338" i="6" s="1"/>
  <c r="E421" i="5"/>
  <c r="D343" i="6" s="1"/>
  <c r="E419" i="5"/>
  <c r="D344" i="6" s="1"/>
  <c r="E417" i="5"/>
  <c r="D342" i="6" s="1"/>
  <c r="E415" i="5"/>
  <c r="D542" i="6" s="1"/>
  <c r="E413" i="5"/>
  <c r="D334" i="6" s="1"/>
  <c r="E411" i="5"/>
  <c r="D332" i="6" s="1"/>
  <c r="E701" i="5"/>
  <c r="D479" i="6" s="1"/>
  <c r="E699" i="5"/>
  <c r="D401" i="6" s="1"/>
  <c r="E697" i="5"/>
  <c r="D548" i="6" s="1"/>
  <c r="E695" i="5"/>
  <c r="D584" i="6" s="1"/>
  <c r="E693" i="5"/>
  <c r="D508" i="6" s="1"/>
  <c r="E691" i="5"/>
  <c r="D640" i="6" s="1"/>
  <c r="E685" i="5"/>
  <c r="D482" i="6" s="1"/>
  <c r="E683" i="5"/>
  <c r="D63" i="6" s="1"/>
  <c r="P94" i="10" s="1"/>
  <c r="E681" i="5"/>
  <c r="D326" i="6" s="1"/>
  <c r="G33" i="4"/>
  <c r="H33" i="4" s="1"/>
  <c r="E677" i="5"/>
  <c r="D65" i="6" s="1"/>
  <c r="E675" i="5"/>
  <c r="D128" i="6" s="1"/>
  <c r="H10" i="10" s="1"/>
  <c r="E673" i="5"/>
  <c r="D292" i="6" s="1"/>
  <c r="E671" i="5"/>
  <c r="D286" i="6" s="1"/>
  <c r="E669" i="5"/>
  <c r="D451" i="6" s="1"/>
  <c r="E667" i="5"/>
  <c r="D559" i="6" s="1"/>
  <c r="E665" i="5"/>
  <c r="D461" i="6" s="1"/>
  <c r="E663" i="5"/>
  <c r="D495" i="6" s="1"/>
  <c r="E661" i="5"/>
  <c r="D507" i="6" s="1"/>
  <c r="P42" i="10" s="1"/>
  <c r="E659" i="5"/>
  <c r="D78" i="6" s="1"/>
  <c r="E657" i="5"/>
  <c r="D242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D505" i="6" s="1"/>
  <c r="E591" i="5"/>
  <c r="D504" i="6" s="1"/>
  <c r="E587" i="5"/>
  <c r="D564" i="6" s="1"/>
  <c r="P96" i="10" s="1"/>
  <c r="E585" i="5"/>
  <c r="D437" i="6" s="1"/>
  <c r="E583" i="5"/>
  <c r="D56" i="6" s="1"/>
  <c r="H75" i="10" s="1"/>
  <c r="G29" i="4"/>
  <c r="H29" i="4" s="1"/>
  <c r="E577" i="5"/>
  <c r="D47" i="6" s="1"/>
  <c r="E575" i="5"/>
  <c r="D124" i="6" s="1"/>
  <c r="E573" i="5"/>
  <c r="D351" i="6" s="1"/>
  <c r="E569" i="5"/>
  <c r="D191" i="6" s="1"/>
  <c r="E567" i="5"/>
  <c r="D698" i="6" s="1"/>
  <c r="E565" i="5"/>
  <c r="D664" i="6" s="1"/>
  <c r="E559" i="5"/>
  <c r="D138" i="6" s="1"/>
  <c r="E553" i="5"/>
  <c r="D297" i="6" s="1"/>
  <c r="E551" i="5"/>
  <c r="D686" i="6" s="1"/>
  <c r="E545" i="5"/>
  <c r="D683" i="6" s="1"/>
  <c r="E539" i="5"/>
  <c r="D209" i="6" s="1"/>
  <c r="E533" i="5"/>
  <c r="D84" i="6" s="1"/>
  <c r="P50" i="10" s="1"/>
  <c r="G6" i="4"/>
  <c r="H6" i="4" s="1"/>
  <c r="E700" i="5"/>
  <c r="D141" i="6" s="1"/>
  <c r="E698" i="5"/>
  <c r="D250" i="6" s="1"/>
  <c r="E696" i="5"/>
  <c r="D530" i="6" s="1"/>
  <c r="E694" i="5"/>
  <c r="D349" i="6" s="1"/>
  <c r="E692" i="5"/>
  <c r="D459" i="6" s="1"/>
  <c r="E690" i="5"/>
  <c r="D521" i="6" s="1"/>
  <c r="E688" i="5"/>
  <c r="D249" i="6" s="1"/>
  <c r="E686" i="5"/>
  <c r="D101" i="6" s="1"/>
  <c r="E684" i="5"/>
  <c r="D150" i="6" s="1"/>
  <c r="E682" i="5"/>
  <c r="D230" i="6" s="1"/>
  <c r="E680" i="5"/>
  <c r="D457" i="6" s="1"/>
  <c r="E678" i="5"/>
  <c r="D599" i="6" s="1"/>
  <c r="E676" i="5"/>
  <c r="D259" i="6" s="1"/>
  <c r="E674" i="5"/>
  <c r="D168" i="6" s="1"/>
  <c r="E672" i="5"/>
  <c r="D652" i="6" s="1"/>
  <c r="E670" i="5"/>
  <c r="D403" i="6" s="1"/>
  <c r="E668" i="5"/>
  <c r="D256" i="6" s="1"/>
  <c r="E666" i="5"/>
  <c r="D219" i="6" s="1"/>
  <c r="E664" i="5"/>
  <c r="D509" i="6" s="1"/>
  <c r="E662" i="5"/>
  <c r="D489" i="6" s="1"/>
  <c r="E660" i="5"/>
  <c r="D588" i="6" s="1"/>
  <c r="E658" i="5"/>
  <c r="D383" i="6" s="1"/>
  <c r="E656" i="5"/>
  <c r="D424" i="6" s="1"/>
  <c r="E654" i="5"/>
  <c r="D77" i="6" s="1"/>
  <c r="G32" i="4"/>
  <c r="H32" i="4" s="1"/>
  <c r="E652" i="5"/>
  <c r="D82" i="6" s="1"/>
  <c r="E650" i="5"/>
  <c r="D86" i="6" s="1"/>
  <c r="E648" i="5"/>
  <c r="D367" i="6" s="1"/>
  <c r="E646" i="5"/>
  <c r="D160" i="6" s="1"/>
  <c r="E644" i="5"/>
  <c r="D327" i="6" s="1"/>
  <c r="E642" i="5"/>
  <c r="D453" i="6" s="1"/>
  <c r="E640" i="5"/>
  <c r="D233" i="6" s="1"/>
  <c r="E638" i="5"/>
  <c r="D472" i="6" s="1"/>
  <c r="E636" i="5"/>
  <c r="D697" i="6" s="1"/>
  <c r="E634" i="5"/>
  <c r="D301" i="6" s="1"/>
  <c r="E632" i="5"/>
  <c r="D557" i="6" s="1"/>
  <c r="E630" i="5"/>
  <c r="D212" i="6" s="1"/>
  <c r="E628" i="5"/>
  <c r="D420" i="6" s="1"/>
  <c r="E626" i="5"/>
  <c r="D287" i="6" s="1"/>
  <c r="E624" i="5"/>
  <c r="D283" i="6" s="1"/>
  <c r="E622" i="5"/>
  <c r="D279" i="6" s="1"/>
  <c r="E620" i="5"/>
  <c r="D469" i="6" s="1"/>
  <c r="E618" i="5"/>
  <c r="D518" i="6" s="1"/>
  <c r="E616" i="5"/>
  <c r="D281" i="6" s="1"/>
  <c r="E614" i="5"/>
  <c r="D169" i="6" s="1"/>
  <c r="E612" i="5"/>
  <c r="D293" i="6" s="1"/>
  <c r="E610" i="5"/>
  <c r="D602" i="6" s="1"/>
  <c r="E608" i="5"/>
  <c r="D446" i="6" s="1"/>
  <c r="E606" i="5"/>
  <c r="D13" i="6" s="1"/>
  <c r="E604" i="5"/>
  <c r="D122" i="6" s="1"/>
  <c r="G30" i="4"/>
  <c r="H30" i="4" s="1"/>
  <c r="E602" i="5"/>
  <c r="D50" i="6" s="1"/>
  <c r="E600" i="5"/>
  <c r="D111" i="6" s="1"/>
  <c r="E598" i="5"/>
  <c r="D163" i="6" s="1"/>
  <c r="E596" i="5"/>
  <c r="D311" i="6" s="1"/>
  <c r="E594" i="5"/>
  <c r="D512" i="6" s="1"/>
  <c r="E592" i="5"/>
  <c r="D481" i="6" s="1"/>
  <c r="E590" i="5"/>
  <c r="D229" i="6" s="1"/>
  <c r="E588" i="5"/>
  <c r="D211" i="6" s="1"/>
  <c r="E586" i="5"/>
  <c r="D544" i="6" s="1"/>
  <c r="P51" i="10" s="1"/>
  <c r="E584" i="5"/>
  <c r="D74" i="6" s="1"/>
  <c r="H73" i="10" s="1"/>
  <c r="E582" i="5"/>
  <c r="D99" i="6" s="1"/>
  <c r="E580" i="5"/>
  <c r="D35" i="6" s="1"/>
  <c r="E578" i="5"/>
  <c r="D699" i="6" s="1"/>
  <c r="E576" i="5"/>
  <c r="D290" i="6" s="1"/>
  <c r="E574" i="5"/>
  <c r="D579" i="6" s="1"/>
  <c r="E572" i="5"/>
  <c r="D616" i="6" s="1"/>
  <c r="E570" i="5"/>
  <c r="D295" i="6" s="1"/>
  <c r="E568" i="5"/>
  <c r="D668" i="6" s="1"/>
  <c r="E566" i="5"/>
  <c r="D325" i="6" s="1"/>
  <c r="E564" i="5"/>
  <c r="D310" i="6" s="1"/>
  <c r="E562" i="5"/>
  <c r="D570" i="6" s="1"/>
  <c r="E560" i="5"/>
  <c r="D501" i="6" s="1"/>
  <c r="E558" i="5"/>
  <c r="D9" i="6" s="1"/>
  <c r="E556" i="5"/>
  <c r="D275" i="6" s="1"/>
  <c r="E554" i="5"/>
  <c r="D30" i="6" s="1"/>
  <c r="G28" i="4"/>
  <c r="H28" i="4" s="1"/>
  <c r="E552" i="5"/>
  <c r="D23" i="6" s="1"/>
  <c r="E550" i="5"/>
  <c r="D142" i="6" s="1"/>
  <c r="P10" i="10" s="1"/>
  <c r="E548" i="5"/>
  <c r="D680" i="6" s="1"/>
  <c r="E546" i="5"/>
  <c r="D175" i="6" s="1"/>
  <c r="E544" i="5"/>
  <c r="D684" i="6" s="1"/>
  <c r="E542" i="5"/>
  <c r="D682" i="6" s="1"/>
  <c r="E540" i="5"/>
  <c r="D681" i="6" s="1"/>
  <c r="E538" i="5"/>
  <c r="D688" i="6" s="1"/>
  <c r="E536" i="5"/>
  <c r="D689" i="6" s="1"/>
  <c r="E534" i="5"/>
  <c r="D116" i="6" s="1"/>
  <c r="E532" i="5"/>
  <c r="D690" i="6" s="1"/>
  <c r="E530" i="5"/>
  <c r="D135" i="6" s="1"/>
  <c r="E528" i="5"/>
  <c r="D685" i="6" s="1"/>
  <c r="E526" i="5"/>
  <c r="D650" i="6" s="1"/>
  <c r="E524" i="5"/>
  <c r="D387" i="6" s="1"/>
  <c r="E522" i="5"/>
  <c r="D532" i="6" s="1"/>
  <c r="E520" i="5"/>
  <c r="D536" i="6" s="1"/>
  <c r="E518" i="5"/>
  <c r="D651" i="6" s="1"/>
  <c r="E516" i="5"/>
  <c r="D537" i="6" s="1"/>
  <c r="E514" i="5"/>
  <c r="D485" i="6" s="1"/>
  <c r="E512" i="5"/>
  <c r="D105" i="6" s="1"/>
  <c r="E510" i="5"/>
  <c r="D610" i="6" s="1"/>
  <c r="E508" i="5"/>
  <c r="D31" i="6" s="1"/>
  <c r="H62" i="10" s="1"/>
  <c r="E506" i="5"/>
  <c r="D121" i="6" s="1"/>
  <c r="E504" i="5"/>
  <c r="D52" i="6" s="1"/>
  <c r="H60" i="10" s="1"/>
  <c r="G26" i="4"/>
  <c r="H26" i="4" s="1"/>
  <c r="E502" i="5"/>
  <c r="D29" i="6" s="1"/>
  <c r="E409" i="5"/>
  <c r="D215" i="6" s="1"/>
  <c r="E407" i="5"/>
  <c r="D340" i="6" s="1"/>
  <c r="E405" i="5"/>
  <c r="D183" i="6" s="1"/>
  <c r="E403" i="5"/>
  <c r="D541" i="6" s="1"/>
  <c r="E401" i="5"/>
  <c r="D285" i="6" s="1"/>
  <c r="E399" i="5"/>
  <c r="D655" i="6" s="1"/>
  <c r="E397" i="5"/>
  <c r="D240" i="6" s="1"/>
  <c r="E395" i="5"/>
  <c r="D198" i="6" s="1"/>
  <c r="E393" i="5"/>
  <c r="D487" i="6" s="1"/>
  <c r="E391" i="5"/>
  <c r="D164" i="6" s="1"/>
  <c r="E389" i="5"/>
  <c r="D433" i="6" s="1"/>
  <c r="E387" i="5"/>
  <c r="D393" i="6" s="1"/>
  <c r="E385" i="5"/>
  <c r="D615" i="6" s="1"/>
  <c r="P18" i="10" s="1"/>
  <c r="E383" i="5"/>
  <c r="D71" i="6" s="1"/>
  <c r="E381" i="5"/>
  <c r="D184" i="6" s="1"/>
  <c r="E379" i="5"/>
  <c r="D483" i="6" s="1"/>
  <c r="G21" i="4"/>
  <c r="H21" i="4" s="1"/>
  <c r="E377" i="5"/>
  <c r="D7" i="6" s="1"/>
  <c r="E375" i="5"/>
  <c r="D110" i="6" s="1"/>
  <c r="H54" i="10" s="1"/>
  <c r="E373" i="5"/>
  <c r="D237" i="6" s="1"/>
  <c r="E371" i="5"/>
  <c r="D597" i="6" s="1"/>
  <c r="E369" i="5"/>
  <c r="D364" i="6" s="1"/>
  <c r="E367" i="5"/>
  <c r="D443" i="6" s="1"/>
  <c r="E365" i="5"/>
  <c r="D428" i="6" s="1"/>
  <c r="E363" i="5"/>
  <c r="D439" i="6" s="1"/>
  <c r="E361" i="5"/>
  <c r="D359" i="6" s="1"/>
  <c r="E359" i="5"/>
  <c r="D26" i="6" s="1"/>
  <c r="P28" i="10" s="1"/>
  <c r="E357" i="5"/>
  <c r="D360" i="6" s="1"/>
  <c r="E355" i="5"/>
  <c r="D49" i="6" s="1"/>
  <c r="E353" i="5"/>
  <c r="D296" i="6" s="1"/>
  <c r="E351" i="5"/>
  <c r="D337" i="6" s="1"/>
  <c r="E349" i="5"/>
  <c r="D246" i="6" s="1"/>
  <c r="E347" i="5"/>
  <c r="D515" i="6" s="1"/>
  <c r="E345" i="5"/>
  <c r="D514" i="6" s="1"/>
  <c r="E343" i="5"/>
  <c r="D247" i="6" s="1"/>
  <c r="E341" i="5"/>
  <c r="D675" i="6" s="1"/>
  <c r="E339" i="5"/>
  <c r="D513" i="6" s="1"/>
  <c r="E332" i="5"/>
  <c r="D336" i="6" s="1"/>
  <c r="E330" i="5"/>
  <c r="D346" i="6" s="1"/>
  <c r="E328" i="5"/>
  <c r="D577" i="6" s="1"/>
  <c r="G19" i="4"/>
  <c r="H19" i="4" s="1"/>
  <c r="E326" i="5"/>
  <c r="D630" i="6" s="1"/>
  <c r="E324" i="5"/>
  <c r="D276" i="6" s="1"/>
  <c r="E322" i="5"/>
  <c r="D700" i="6" s="1"/>
  <c r="E320" i="5"/>
  <c r="D535" i="6" s="1"/>
  <c r="E318" i="5"/>
  <c r="D216" i="6" s="1"/>
  <c r="E316" i="5"/>
  <c r="D468" i="6" s="1"/>
  <c r="E314" i="5"/>
  <c r="D415" i="6" s="1"/>
  <c r="E312" i="5"/>
  <c r="D554" i="6" s="1"/>
  <c r="E310" i="5"/>
  <c r="D414" i="6" s="1"/>
  <c r="E308" i="5"/>
  <c r="D107" i="6" s="1"/>
  <c r="E306" i="5"/>
  <c r="D92" i="6" s="1"/>
  <c r="E304" i="5"/>
  <c r="D4" i="6" s="1"/>
  <c r="E302" i="5"/>
  <c r="D75" i="6" s="1"/>
  <c r="E299" i="5"/>
  <c r="D454" i="6" s="1"/>
  <c r="E297" i="5"/>
  <c r="D217" i="6" s="1"/>
  <c r="E295" i="5"/>
  <c r="D553" i="6" s="1"/>
  <c r="E293" i="5"/>
  <c r="D604" i="6" s="1"/>
  <c r="E291" i="5"/>
  <c r="D506" i="6" s="1"/>
  <c r="E289" i="5"/>
  <c r="D565" i="6" s="1"/>
  <c r="E287" i="5"/>
  <c r="D97" i="6" s="1"/>
  <c r="E285" i="5"/>
  <c r="D269" i="6" s="1"/>
  <c r="E283" i="5"/>
  <c r="D186" i="6" s="1"/>
  <c r="H72" i="10" s="1"/>
  <c r="E281" i="5"/>
  <c r="D76" i="6" s="1"/>
  <c r="E279" i="5"/>
  <c r="D2" i="6" s="1"/>
  <c r="G17" i="4"/>
  <c r="H17" i="4" s="1"/>
  <c r="E277" i="5"/>
  <c r="D24" i="6" s="1"/>
  <c r="P59" i="10" s="1"/>
  <c r="E275" i="5"/>
  <c r="D61" i="6" s="1"/>
  <c r="E273" i="5"/>
  <c r="D251" i="6" s="1"/>
  <c r="E271" i="5"/>
  <c r="D316" i="6" s="1"/>
  <c r="E269" i="5"/>
  <c r="D405" i="6" s="1"/>
  <c r="E267" i="5"/>
  <c r="D243" i="6" s="1"/>
  <c r="E265" i="5"/>
  <c r="D511" i="6" s="1"/>
  <c r="E263" i="5"/>
  <c r="D608" i="6" s="1"/>
  <c r="E261" i="5"/>
  <c r="D458" i="6" s="1"/>
  <c r="E259" i="5"/>
  <c r="D106" i="6" s="1"/>
  <c r="E257" i="5"/>
  <c r="D134" i="6" s="1"/>
  <c r="E255" i="5"/>
  <c r="D431" i="6" s="1"/>
  <c r="E253" i="5"/>
  <c r="D549" i="6" s="1"/>
  <c r="E251" i="5"/>
  <c r="D452" i="6" s="1"/>
  <c r="E249" i="5"/>
  <c r="D435" i="6" s="1"/>
  <c r="E247" i="5"/>
  <c r="D372" i="6" s="1"/>
  <c r="E245" i="5"/>
  <c r="D373" i="6" s="1"/>
  <c r="E243" i="5"/>
  <c r="D201" i="6" s="1"/>
  <c r="E241" i="5"/>
  <c r="D371" i="6" s="1"/>
  <c r="E239" i="5"/>
  <c r="D200" i="6" s="1"/>
  <c r="E237" i="5"/>
  <c r="D603" i="6" s="1"/>
  <c r="E235" i="5"/>
  <c r="D300" i="6" s="1"/>
  <c r="E233" i="5"/>
  <c r="D112" i="6" s="1"/>
  <c r="E231" i="5"/>
  <c r="D436" i="6" s="1"/>
  <c r="E229" i="5"/>
  <c r="D17" i="6" s="1"/>
  <c r="G15" i="4"/>
  <c r="H15" i="4" s="1"/>
  <c r="E227" i="5"/>
  <c r="D98" i="6" s="1"/>
  <c r="E225" i="5"/>
  <c r="D140" i="6" s="1"/>
  <c r="E223" i="5"/>
  <c r="D406" i="6" s="1"/>
  <c r="E221" i="5"/>
  <c r="D273" i="6" s="1"/>
  <c r="E219" i="5"/>
  <c r="D376" i="6" s="1"/>
  <c r="E217" i="5"/>
  <c r="D221" i="6" s="1"/>
  <c r="E215" i="5"/>
  <c r="D377" i="6" s="1"/>
  <c r="E213" i="5"/>
  <c r="D647" i="6" s="1"/>
  <c r="E211" i="5"/>
  <c r="D676" i="6" s="1"/>
  <c r="E209" i="5"/>
  <c r="D638" i="6" s="1"/>
  <c r="E207" i="5"/>
  <c r="D566" i="6" s="1"/>
  <c r="E205" i="5"/>
  <c r="D471" i="6" s="1"/>
  <c r="E203" i="5"/>
  <c r="D432" i="6" s="1"/>
  <c r="E201" i="5"/>
  <c r="D447" i="6" s="1"/>
  <c r="E199" i="5"/>
  <c r="D546" i="6" s="1"/>
  <c r="E197" i="5"/>
  <c r="D274" i="6" s="1"/>
  <c r="E195" i="5"/>
  <c r="D220" i="6" s="1"/>
  <c r="E193" i="5"/>
  <c r="D410" i="6" s="1"/>
  <c r="E191" i="5"/>
  <c r="D356" i="6" s="1"/>
  <c r="E189" i="5"/>
  <c r="D448" i="6" s="1"/>
  <c r="E187" i="5"/>
  <c r="D187" i="6" s="1"/>
  <c r="E185" i="5"/>
  <c r="D402" i="6" s="1"/>
  <c r="E183" i="5"/>
  <c r="D612" i="6" s="1"/>
  <c r="H51" i="10" s="1"/>
  <c r="E181" i="5"/>
  <c r="D144" i="6" s="1"/>
  <c r="E179" i="5"/>
  <c r="D51" i="6" s="1"/>
  <c r="E500" i="5"/>
  <c r="D113" i="6" s="1"/>
  <c r="E498" i="5"/>
  <c r="D462" i="6" s="1"/>
  <c r="E496" i="5"/>
  <c r="D634" i="6" s="1"/>
  <c r="E494" i="5"/>
  <c r="D561" i="6" s="1"/>
  <c r="E492" i="5"/>
  <c r="D605" i="6" s="1"/>
  <c r="E490" i="5"/>
  <c r="D555" i="6" s="1"/>
  <c r="E488" i="5"/>
  <c r="D585" i="6" s="1"/>
  <c r="E486" i="5"/>
  <c r="D308" i="6" s="1"/>
  <c r="E484" i="5"/>
  <c r="D538" i="6" s="1"/>
  <c r="E482" i="5"/>
  <c r="D188" i="6" s="1"/>
  <c r="E480" i="5"/>
  <c r="D70" i="6" s="1"/>
  <c r="E478" i="5"/>
  <c r="D440" i="6" s="1"/>
  <c r="E476" i="5"/>
  <c r="D642" i="6" s="1"/>
  <c r="E474" i="5"/>
  <c r="D298" i="6" s="1"/>
  <c r="E472" i="5"/>
  <c r="D238" i="6" s="1"/>
  <c r="E470" i="5"/>
  <c r="D254" i="6" s="1"/>
  <c r="E468" i="5"/>
  <c r="D524" i="6" s="1"/>
  <c r="E466" i="5"/>
  <c r="D522" i="6" s="1"/>
  <c r="E464" i="5"/>
  <c r="D534" i="6" s="1"/>
  <c r="E462" i="5"/>
  <c r="D596" i="6" s="1"/>
  <c r="H52" i="10" s="1"/>
  <c r="E460" i="5"/>
  <c r="D503" i="6" s="1"/>
  <c r="E458" i="5"/>
  <c r="D6" i="6" s="1"/>
  <c r="E456" i="5"/>
  <c r="D232" i="6" s="1"/>
  <c r="E454" i="5"/>
  <c r="D210" i="6" s="1"/>
  <c r="G24" i="4"/>
  <c r="H24" i="4" s="1"/>
  <c r="E452" i="5"/>
  <c r="D39" i="6" s="1"/>
  <c r="E450" i="5"/>
  <c r="D126" i="6" s="1"/>
  <c r="H43" i="10" s="1"/>
  <c r="E448" i="5"/>
  <c r="D357" i="6" s="1"/>
  <c r="E446" i="5"/>
  <c r="D496" i="6" s="1"/>
  <c r="E444" i="5"/>
  <c r="D499" i="6" s="1"/>
  <c r="E442" i="5"/>
  <c r="D206" i="6" s="1"/>
  <c r="E440" i="5"/>
  <c r="D543" i="6" s="1"/>
  <c r="E438" i="5"/>
  <c r="D358" i="6" s="1"/>
  <c r="E436" i="5"/>
  <c r="D253" i="6" s="1"/>
  <c r="E434" i="5"/>
  <c r="D148" i="6" s="1"/>
  <c r="E432" i="5"/>
  <c r="D618" i="6" s="1"/>
  <c r="E430" i="5"/>
  <c r="D149" i="6" s="1"/>
  <c r="E428" i="5"/>
  <c r="D426" i="6" s="1"/>
  <c r="E426" i="5"/>
  <c r="D523" i="6" s="1"/>
  <c r="E424" i="5"/>
  <c r="D335" i="6" s="1"/>
  <c r="E422" i="5"/>
  <c r="D339" i="6" s="1"/>
  <c r="E420" i="5"/>
  <c r="D331" i="6" s="1"/>
  <c r="E418" i="5"/>
  <c r="D345" i="6" s="1"/>
  <c r="E416" i="5"/>
  <c r="D193" i="6" s="1"/>
  <c r="E414" i="5"/>
  <c r="D540" i="6" s="1"/>
  <c r="E412" i="5"/>
  <c r="D333" i="6" s="1"/>
  <c r="E410" i="5"/>
  <c r="D330" i="6" s="1"/>
  <c r="E408" i="5"/>
  <c r="D152" i="6" s="1"/>
  <c r="E406" i="5"/>
  <c r="D329" i="6" s="1"/>
  <c r="E404" i="5"/>
  <c r="D93" i="6" s="1"/>
  <c r="G22" i="4"/>
  <c r="H22" i="4" s="1"/>
  <c r="E402" i="5"/>
  <c r="D146" i="6" s="1"/>
  <c r="E400" i="5"/>
  <c r="D96" i="6" s="1"/>
  <c r="E398" i="5"/>
  <c r="D154" i="6" s="1"/>
  <c r="E396" i="5"/>
  <c r="D165" i="6" s="1"/>
  <c r="E394" i="5"/>
  <c r="D662" i="6" s="1"/>
  <c r="E392" i="5"/>
  <c r="D460" i="6" s="1"/>
  <c r="E390" i="5"/>
  <c r="D202" i="6" s="1"/>
  <c r="E388" i="5"/>
  <c r="D260" i="6" s="1"/>
  <c r="E386" i="5"/>
  <c r="D412" i="6" s="1"/>
  <c r="E384" i="5"/>
  <c r="D42" i="6" s="1"/>
  <c r="E382" i="5"/>
  <c r="D381" i="6" s="1"/>
  <c r="E380" i="5"/>
  <c r="D89" i="6" s="1"/>
  <c r="E378" i="5"/>
  <c r="D379" i="6" s="1"/>
  <c r="E376" i="5"/>
  <c r="D361" i="6" s="1"/>
  <c r="E374" i="5"/>
  <c r="D366" i="6" s="1"/>
  <c r="E372" i="5"/>
  <c r="D289" i="6" s="1"/>
  <c r="E370" i="5"/>
  <c r="D581" i="6" s="1"/>
  <c r="E368" i="5"/>
  <c r="D205" i="6" s="1"/>
  <c r="E366" i="5"/>
  <c r="D155" i="6" s="1"/>
  <c r="E364" i="5"/>
  <c r="D225" i="6" s="1"/>
  <c r="E362" i="5"/>
  <c r="D185" i="6" s="1"/>
  <c r="H8" i="10" s="1"/>
  <c r="E360" i="5"/>
  <c r="D363" i="6" s="1"/>
  <c r="E358" i="5"/>
  <c r="D104" i="6" s="1"/>
  <c r="E356" i="5"/>
  <c r="D95" i="6" s="1"/>
  <c r="E354" i="5"/>
  <c r="D694" i="6" s="1"/>
  <c r="G20" i="4"/>
  <c r="H20" i="4" s="1"/>
  <c r="E352" i="5"/>
  <c r="D32" i="6" s="1"/>
  <c r="E350" i="5"/>
  <c r="D158" i="6" s="1"/>
  <c r="E348" i="5"/>
  <c r="D390" i="6" s="1"/>
  <c r="E346" i="5"/>
  <c r="D660" i="6" s="1"/>
  <c r="E344" i="5"/>
  <c r="D203" i="6" s="1"/>
  <c r="E342" i="5"/>
  <c r="D348" i="6" s="1"/>
  <c r="E340" i="5"/>
  <c r="D341" i="6" s="1"/>
  <c r="E338" i="5"/>
  <c r="D354" i="6" s="1"/>
  <c r="E333" i="5"/>
  <c r="D83" i="6" s="1"/>
  <c r="E331" i="5"/>
  <c r="D53" i="6" s="1"/>
  <c r="E329" i="5"/>
  <c r="D59" i="6" s="1"/>
  <c r="H27" i="10" s="1"/>
  <c r="E327" i="5"/>
  <c r="D88" i="6" s="1"/>
  <c r="E325" i="5"/>
  <c r="D129" i="6" s="1"/>
  <c r="E323" i="5"/>
  <c r="D392" i="6" s="1"/>
  <c r="E321" i="5"/>
  <c r="D159" i="6" s="1"/>
  <c r="E319" i="5"/>
  <c r="D222" i="6" s="1"/>
  <c r="E317" i="5"/>
  <c r="D488" i="6" s="1"/>
  <c r="E315" i="5"/>
  <c r="D350" i="6" s="1"/>
  <c r="E313" i="5"/>
  <c r="D417" i="6" s="1"/>
  <c r="E311" i="5"/>
  <c r="D291" i="6" s="1"/>
  <c r="E309" i="5"/>
  <c r="D153" i="6" s="1"/>
  <c r="E307" i="5"/>
  <c r="D533" i="6" s="1"/>
  <c r="E305" i="5"/>
  <c r="D304" i="6" s="1"/>
  <c r="E303" i="5"/>
  <c r="D429" i="6" s="1"/>
  <c r="G18" i="4"/>
  <c r="H18" i="4" s="1"/>
  <c r="E301" i="5"/>
  <c r="D494" i="6" s="1"/>
  <c r="E300" i="5"/>
  <c r="D94" i="6" s="1"/>
  <c r="E298" i="5"/>
  <c r="D352" i="6" s="1"/>
  <c r="E296" i="5"/>
  <c r="D556" i="6" s="1"/>
  <c r="E294" i="5"/>
  <c r="D671" i="6" s="1"/>
  <c r="E292" i="5"/>
  <c r="D670" i="6" s="1"/>
  <c r="E290" i="5"/>
  <c r="D658" i="6" s="1"/>
  <c r="E288" i="5"/>
  <c r="D270" i="6" s="1"/>
  <c r="E286" i="5"/>
  <c r="D409" i="6" s="1"/>
  <c r="E284" i="5"/>
  <c r="D81" i="6" s="1"/>
  <c r="E282" i="5"/>
  <c r="D476" i="6" s="1"/>
  <c r="E280" i="5"/>
  <c r="D170" i="6" s="1"/>
  <c r="E278" i="5"/>
  <c r="D234" i="6" s="1"/>
  <c r="E276" i="5"/>
  <c r="D558" i="6" s="1"/>
  <c r="E274" i="5"/>
  <c r="D450" i="6" s="1"/>
  <c r="E272" i="5"/>
  <c r="D317" i="6" s="1"/>
  <c r="E270" i="5"/>
  <c r="D244" i="6" s="1"/>
  <c r="E268" i="5"/>
  <c r="D262" i="6" s="1"/>
  <c r="E266" i="5"/>
  <c r="D380" i="6" s="1"/>
  <c r="E264" i="5"/>
  <c r="D592" i="6" s="1"/>
  <c r="E262" i="5"/>
  <c r="D21" i="6" s="1"/>
  <c r="H41" i="10" s="1"/>
  <c r="E260" i="5"/>
  <c r="D263" i="6" s="1"/>
  <c r="E258" i="5"/>
  <c r="D57" i="6" s="1"/>
  <c r="H17" i="10" s="1"/>
  <c r="E256" i="5"/>
  <c r="D181" i="6" s="1"/>
  <c r="E254" i="5"/>
  <c r="D36" i="6" s="1"/>
  <c r="G16" i="4"/>
  <c r="H16" i="4" s="1"/>
  <c r="E252" i="5"/>
  <c r="D44" i="6" s="1"/>
  <c r="P48" i="10" s="1"/>
  <c r="E250" i="5"/>
  <c r="D162" i="6" s="1"/>
  <c r="E248" i="5"/>
  <c r="D171" i="6" s="1"/>
  <c r="E246" i="5"/>
  <c r="D527" i="6" s="1"/>
  <c r="E244" i="5"/>
  <c r="D575" i="6" s="1"/>
  <c r="E242" i="5"/>
  <c r="D266" i="6" s="1"/>
  <c r="E240" i="5"/>
  <c r="D370" i="6" s="1"/>
  <c r="E238" i="5"/>
  <c r="D502" i="6" s="1"/>
  <c r="E236" i="5"/>
  <c r="D397" i="6" s="1"/>
  <c r="E234" i="5"/>
  <c r="D182" i="6" s="1"/>
  <c r="E232" i="5"/>
  <c r="D399" i="6" s="1"/>
  <c r="E230" i="5"/>
  <c r="D645" i="6" s="1"/>
  <c r="E228" i="5"/>
  <c r="D396" i="6" s="1"/>
  <c r="E226" i="5"/>
  <c r="D591" i="6" s="1"/>
  <c r="E224" i="5"/>
  <c r="D661" i="6" s="1"/>
  <c r="E222" i="5"/>
  <c r="D519" i="6" s="1"/>
  <c r="E220" i="5"/>
  <c r="D464" i="6" s="1"/>
  <c r="E218" i="5"/>
  <c r="D161" i="6" s="1"/>
  <c r="E216" i="5"/>
  <c r="D466" i="6" s="1"/>
  <c r="E214" i="5"/>
  <c r="D395" i="6" s="1"/>
  <c r="E212" i="5"/>
  <c r="D139" i="6" s="1"/>
  <c r="H96" i="10" s="1"/>
  <c r="E210" i="5"/>
  <c r="D115" i="6" s="1"/>
  <c r="E208" i="5"/>
  <c r="D10" i="6" s="1"/>
  <c r="E206" i="5"/>
  <c r="D465" i="6" s="1"/>
  <c r="E204" i="5"/>
  <c r="D147" i="6" s="1"/>
  <c r="P20" i="10" s="1"/>
  <c r="G14" i="4"/>
  <c r="H14" i="4" s="1"/>
  <c r="E202" i="5"/>
  <c r="D18" i="6" s="1"/>
  <c r="E200" i="5"/>
  <c r="D190" i="6" s="1"/>
  <c r="E198" i="5"/>
  <c r="D362" i="6" s="1"/>
  <c r="E196" i="5"/>
  <c r="D455" i="6" s="1"/>
  <c r="E194" i="5"/>
  <c r="D192" i="6" s="1"/>
  <c r="E192" i="5"/>
  <c r="D208" i="6" s="1"/>
  <c r="E190" i="5"/>
  <c r="D261" i="6" s="1"/>
  <c r="E188" i="5"/>
  <c r="D117" i="6" s="1"/>
  <c r="E186" i="5"/>
  <c r="D665" i="6" s="1"/>
  <c r="E184" i="5"/>
  <c r="D118" i="6" s="1"/>
  <c r="E182" i="5"/>
  <c r="D438" i="6" s="1"/>
  <c r="E180" i="5"/>
  <c r="D173" i="6" s="1"/>
  <c r="E178" i="5"/>
  <c r="D257" i="6" s="1"/>
  <c r="E176" i="5"/>
  <c r="D375" i="6" s="1"/>
  <c r="E174" i="5"/>
  <c r="D520" i="6" s="1"/>
  <c r="E171" i="5"/>
  <c r="D480" i="6" s="1"/>
  <c r="G13" i="4"/>
  <c r="H13" i="4" s="1"/>
  <c r="E177" i="5"/>
  <c r="D143" i="6" s="1"/>
  <c r="E175" i="5"/>
  <c r="D109" i="6" s="1"/>
  <c r="E173" i="5"/>
  <c r="D619" i="6" s="1"/>
  <c r="E172" i="5"/>
  <c r="D268" i="6" s="1"/>
  <c r="E170" i="5"/>
  <c r="D404" i="6" s="1"/>
  <c r="E166" i="5"/>
  <c r="D620" i="6" s="1"/>
  <c r="E164" i="5"/>
  <c r="D631" i="6" s="1"/>
  <c r="E162" i="5"/>
  <c r="D643" i="6" s="1"/>
  <c r="E160" i="5"/>
  <c r="D131" i="6" s="1"/>
  <c r="P72" i="10" s="1"/>
  <c r="E158" i="5"/>
  <c r="D40" i="6" s="1"/>
  <c r="E156" i="5"/>
  <c r="D552" i="6" s="1"/>
  <c r="E154" i="5"/>
  <c r="D626" i="6" s="1"/>
  <c r="G12" i="4"/>
  <c r="H12" i="4" s="1"/>
  <c r="E152" i="5"/>
  <c r="D22" i="6" s="1"/>
  <c r="E150" i="5"/>
  <c r="D87" i="6" s="1"/>
  <c r="E148" i="5"/>
  <c r="D674" i="6" s="1"/>
  <c r="E146" i="5"/>
  <c r="D497" i="6" s="1"/>
  <c r="E144" i="5"/>
  <c r="D235" i="6" s="1"/>
  <c r="E142" i="5"/>
  <c r="D646" i="6" s="1"/>
  <c r="E140" i="5"/>
  <c r="D255" i="6" s="1"/>
  <c r="E138" i="5"/>
  <c r="D321" i="6" s="1"/>
  <c r="E136" i="5"/>
  <c r="D701" i="6" s="1"/>
  <c r="E134" i="5"/>
  <c r="D20" i="6" s="1"/>
  <c r="E132" i="5"/>
  <c r="D309" i="6" s="1"/>
  <c r="E130" i="5"/>
  <c r="D378" i="6" s="1"/>
  <c r="E128" i="5"/>
  <c r="D386" i="6" s="1"/>
  <c r="E126" i="5"/>
  <c r="D547" i="6" s="1"/>
  <c r="E124" i="5"/>
  <c r="D669" i="6" s="1"/>
  <c r="E122" i="5"/>
  <c r="D328" i="6" s="1"/>
  <c r="E120" i="5"/>
  <c r="D224" i="6" s="1"/>
  <c r="E118" i="5"/>
  <c r="D166" i="6" s="1"/>
  <c r="E116" i="5"/>
  <c r="D474" i="6" s="1"/>
  <c r="E114" i="5"/>
  <c r="D427" i="6" s="1"/>
  <c r="E112" i="5"/>
  <c r="D133" i="6" s="1"/>
  <c r="E110" i="5"/>
  <c r="D272" i="6" s="1"/>
  <c r="E108" i="5"/>
  <c r="D8" i="6" s="1"/>
  <c r="E106" i="5"/>
  <c r="D418" i="6" s="1"/>
  <c r="E104" i="5"/>
  <c r="D189" i="6" s="1"/>
  <c r="G10" i="4"/>
  <c r="H10" i="4" s="1"/>
  <c r="E102" i="5"/>
  <c r="D25" i="6" s="1"/>
  <c r="E100" i="5"/>
  <c r="D177" i="6" s="1"/>
  <c r="E98" i="5"/>
  <c r="D611" i="6" s="1"/>
  <c r="E96" i="5"/>
  <c r="D156" i="6" s="1"/>
  <c r="E94" i="5"/>
  <c r="D531" i="6" s="1"/>
  <c r="E92" i="5"/>
  <c r="D621" i="6" s="1"/>
  <c r="E90" i="5"/>
  <c r="D632" i="6" s="1"/>
  <c r="E88" i="5"/>
  <c r="D434" i="6" s="1"/>
  <c r="E79" i="5"/>
  <c r="D90" i="6" s="1"/>
  <c r="P16" i="10" s="1"/>
  <c r="E77" i="5"/>
  <c r="D45" i="6" s="1"/>
  <c r="E75" i="5"/>
  <c r="D125" i="6" s="1"/>
  <c r="P98" i="10" s="1"/>
  <c r="E73" i="5"/>
  <c r="D241" i="6" s="1"/>
  <c r="E71" i="5"/>
  <c r="D127" i="6" s="1"/>
  <c r="E69" i="5"/>
  <c r="D197" i="6" s="1"/>
  <c r="E67" i="5"/>
  <c r="D320" i="6" s="1"/>
  <c r="E65" i="5"/>
  <c r="D653" i="6" s="1"/>
  <c r="E63" i="5"/>
  <c r="D614" i="6" s="1"/>
  <c r="E61" i="5"/>
  <c r="D567" i="6" s="1"/>
  <c r="E59" i="5"/>
  <c r="D54" i="6" s="1"/>
  <c r="E57" i="5"/>
  <c r="D416" i="6" s="1"/>
  <c r="E55" i="5"/>
  <c r="D601" i="6" s="1"/>
  <c r="E53" i="5"/>
  <c r="D421" i="6" s="1"/>
  <c r="G8" i="4"/>
  <c r="H8" i="4" s="1"/>
  <c r="E51" i="5"/>
  <c r="D572" i="6" s="1"/>
  <c r="E49" i="5"/>
  <c r="D666" i="6" s="1"/>
  <c r="E47" i="5"/>
  <c r="D449" i="6" s="1"/>
  <c r="E45" i="5"/>
  <c r="D315" i="6" s="1"/>
  <c r="E43" i="5"/>
  <c r="D492" i="6" s="1"/>
  <c r="E41" i="5"/>
  <c r="D226" i="6" s="1"/>
  <c r="E39" i="5"/>
  <c r="D659" i="6" s="1"/>
  <c r="E37" i="5"/>
  <c r="D145" i="6" s="1"/>
  <c r="E35" i="5"/>
  <c r="D423" i="6" s="1"/>
  <c r="E33" i="5"/>
  <c r="D108" i="6" s="1"/>
  <c r="E31" i="5"/>
  <c r="D64" i="6" s="1"/>
  <c r="E29" i="5"/>
  <c r="D55" i="6" s="1"/>
  <c r="P71" i="10" s="1"/>
  <c r="E27" i="5"/>
  <c r="D62" i="6" s="1"/>
  <c r="H37" i="10" s="1"/>
  <c r="E25" i="5"/>
  <c r="D130" i="6" s="1"/>
  <c r="P43" i="10" s="1"/>
  <c r="E23" i="5"/>
  <c r="D157" i="6" s="1"/>
  <c r="E21" i="5"/>
  <c r="D307" i="6" s="1"/>
  <c r="E19" i="5"/>
  <c r="D673" i="6" s="1"/>
  <c r="E17" i="5"/>
  <c r="D625" i="6" s="1"/>
  <c r="E15" i="5"/>
  <c r="D445" i="6" s="1"/>
  <c r="E12" i="5"/>
  <c r="D578" i="6" s="1"/>
  <c r="E10" i="5"/>
  <c r="D288" i="6" s="1"/>
  <c r="E169" i="5"/>
  <c r="D467" i="6" s="1"/>
  <c r="E167" i="5"/>
  <c r="D628" i="6" s="1"/>
  <c r="E165" i="5"/>
  <c r="D622" i="6" s="1"/>
  <c r="E163" i="5"/>
  <c r="D368" i="6" s="1"/>
  <c r="P8" i="10" s="1"/>
  <c r="E161" i="5"/>
  <c r="D213" i="6" s="1"/>
  <c r="E159" i="5"/>
  <c r="D19" i="6" s="1"/>
  <c r="P40" i="10" s="1"/>
  <c r="E157" i="5"/>
  <c r="D398" i="6" s="1"/>
  <c r="E155" i="5"/>
  <c r="D639" i="6" s="1"/>
  <c r="E153" i="5"/>
  <c r="D545" i="6" s="1"/>
  <c r="P4" i="10" s="1"/>
  <c r="E151" i="5"/>
  <c r="D576" i="6" s="1"/>
  <c r="E149" i="5"/>
  <c r="D654" i="6" s="1"/>
  <c r="E147" i="5"/>
  <c r="D444" i="6" s="1"/>
  <c r="E145" i="5"/>
  <c r="D384" i="6" s="1"/>
  <c r="E143" i="5"/>
  <c r="D391" i="6" s="1"/>
  <c r="E141" i="5"/>
  <c r="D347" i="6" s="1"/>
  <c r="E139" i="5"/>
  <c r="D573" i="6" s="1"/>
  <c r="E137" i="5"/>
  <c r="D594" i="6" s="1"/>
  <c r="P30" i="10" s="1"/>
  <c r="E135" i="5"/>
  <c r="D227" i="6" s="1"/>
  <c r="E133" i="5"/>
  <c r="D151" i="6" s="1"/>
  <c r="P62" i="10" s="1"/>
  <c r="E131" i="5"/>
  <c r="D67" i="6" s="1"/>
  <c r="E129" i="5"/>
  <c r="D14" i="6" s="1"/>
  <c r="G11" i="4"/>
  <c r="H11" i="4" s="1"/>
  <c r="E127" i="5"/>
  <c r="D85" i="6" s="1"/>
  <c r="P92" i="10" s="1"/>
  <c r="E125" i="5"/>
  <c r="D123" i="6" s="1"/>
  <c r="E123" i="5"/>
  <c r="D456" i="6" s="1"/>
  <c r="E121" i="5"/>
  <c r="D324" i="6" s="1"/>
  <c r="E119" i="5"/>
  <c r="D207" i="6" s="1"/>
  <c r="E117" i="5"/>
  <c r="D374" i="6" s="1"/>
  <c r="E115" i="5"/>
  <c r="D302" i="6" s="1"/>
  <c r="E113" i="5"/>
  <c r="D258" i="6" s="1"/>
  <c r="E111" i="5"/>
  <c r="D277" i="6" s="1"/>
  <c r="E109" i="5"/>
  <c r="D48" i="6" s="1"/>
  <c r="E107" i="5"/>
  <c r="D609" i="6" s="1"/>
  <c r="E105" i="5"/>
  <c r="D43" i="6" s="1"/>
  <c r="E103" i="5"/>
  <c r="D271" i="6" s="1"/>
  <c r="E101" i="5"/>
  <c r="D318" i="6" s="1"/>
  <c r="E99" i="5"/>
  <c r="D475" i="6" s="1"/>
  <c r="E97" i="5"/>
  <c r="D627" i="6" s="1"/>
  <c r="E95" i="5"/>
  <c r="D172" i="6" s="1"/>
  <c r="E93" i="5"/>
  <c r="D305" i="6" s="1"/>
  <c r="E91" i="5"/>
  <c r="D199" i="6" s="1"/>
  <c r="E89" i="5"/>
  <c r="D550" i="6" s="1"/>
  <c r="E78" i="5"/>
  <c r="D644" i="6" s="1"/>
  <c r="G9" i="4"/>
  <c r="H9" i="4" s="1"/>
  <c r="E76" i="5"/>
  <c r="D355" i="6" s="1"/>
  <c r="E74" i="5"/>
  <c r="D595" i="6" s="1"/>
  <c r="E72" i="5"/>
  <c r="D606" i="6" s="1"/>
  <c r="E70" i="5"/>
  <c r="D580" i="6" s="1"/>
  <c r="E68" i="5"/>
  <c r="D204" i="6" s="1"/>
  <c r="E66" i="5"/>
  <c r="D194" i="6" s="1"/>
  <c r="E64" i="5"/>
  <c r="D323" i="6" s="1"/>
  <c r="E62" i="5"/>
  <c r="D179" i="6" s="1"/>
  <c r="E60" i="5"/>
  <c r="D422" i="6" s="1"/>
  <c r="E58" i="5"/>
  <c r="D236" i="6" s="1"/>
  <c r="H40" i="10" s="1"/>
  <c r="E56" i="5"/>
  <c r="D80" i="6" s="1"/>
  <c r="E54" i="5"/>
  <c r="D3" i="6" s="1"/>
  <c r="E52" i="5"/>
  <c r="D119" i="6" s="1"/>
  <c r="E50" i="5"/>
  <c r="D136" i="6" s="1"/>
  <c r="E48" i="5"/>
  <c r="D526" i="6" s="1"/>
  <c r="E46" i="5"/>
  <c r="D400" i="6" s="1"/>
  <c r="E44" i="5"/>
  <c r="D470" i="6" s="1"/>
  <c r="E42" i="5"/>
  <c r="D598" i="6" s="1"/>
  <c r="E40" i="5"/>
  <c r="D663" i="6" s="1"/>
  <c r="E38" i="5"/>
  <c r="D696" i="6" s="1"/>
  <c r="E36" i="5"/>
  <c r="D306" i="6" s="1"/>
  <c r="E34" i="5"/>
  <c r="D46" i="6" s="1"/>
  <c r="E32" i="5"/>
  <c r="D231" i="6" s="1"/>
  <c r="E30" i="5"/>
  <c r="D41" i="6" s="1"/>
  <c r="E28" i="5"/>
  <c r="D313" i="6" s="1"/>
  <c r="G7" i="4"/>
  <c r="H7" i="4" s="1"/>
  <c r="E26" i="5"/>
  <c r="D484" i="6" s="1"/>
  <c r="E24" i="5"/>
  <c r="D477" i="6" s="1"/>
  <c r="E22" i="5"/>
  <c r="D267" i="6" s="1"/>
  <c r="E20" i="5"/>
  <c r="D385" i="6" s="1"/>
  <c r="E18" i="5"/>
  <c r="D624" i="6" s="1"/>
  <c r="E16" i="5"/>
  <c r="D641" i="6" s="1"/>
  <c r="E14" i="5"/>
  <c r="E13" i="5"/>
  <c r="D430" i="6" s="1"/>
  <c r="E11" i="5"/>
  <c r="D407" i="6" s="1"/>
  <c r="E9" i="5"/>
  <c r="D636" i="6" s="1"/>
  <c r="E8" i="5"/>
  <c r="D91" i="6" s="1"/>
  <c r="E6" i="5"/>
  <c r="D228" i="6" s="1"/>
  <c r="E4" i="5"/>
  <c r="D72" i="6" s="1"/>
  <c r="E3" i="5"/>
  <c r="D382" i="6" s="1"/>
  <c r="E7" i="5"/>
  <c r="D563" i="6" s="1"/>
  <c r="E5" i="5"/>
  <c r="D16" i="6" s="1"/>
  <c r="E505" i="5"/>
  <c r="D69" i="6" s="1"/>
  <c r="E336" i="5"/>
  <c r="D353" i="6" s="1"/>
  <c r="E334" i="5"/>
  <c r="D100" i="6" s="1"/>
  <c r="E337" i="5"/>
  <c r="D132" i="6" s="1"/>
  <c r="E335" i="5"/>
  <c r="D667" i="6" s="1"/>
  <c r="E168" i="5"/>
  <c r="D629" i="6" s="1"/>
  <c r="E86" i="5"/>
  <c r="D617" i="6" s="1"/>
  <c r="E84" i="5"/>
  <c r="D68" i="6" s="1"/>
  <c r="P17" i="10" s="1"/>
  <c r="E82" i="5"/>
  <c r="D491" i="6" s="1"/>
  <c r="E80" i="5"/>
  <c r="D60" i="6" s="1"/>
  <c r="E87" i="5"/>
  <c r="D637" i="6" s="1"/>
  <c r="H30" i="10" s="1"/>
  <c r="E85" i="5"/>
  <c r="D365" i="6" s="1"/>
  <c r="E83" i="5"/>
  <c r="D73" i="6" s="1"/>
  <c r="P95" i="10" s="1"/>
  <c r="E81" i="5"/>
  <c r="D562" i="6" s="1"/>
  <c r="D517" i="6" l="1"/>
  <c r="D486" i="6"/>
  <c r="D607" i="6"/>
  <c r="D284" i="6"/>
  <c r="D593" i="6"/>
  <c r="D516" i="6"/>
  <c r="D11" i="6"/>
  <c r="D280" i="6"/>
  <c r="D15" i="6"/>
  <c r="D322" i="6"/>
  <c r="D589" i="6"/>
  <c r="D282" i="6"/>
  <c r="D196" i="6"/>
  <c r="D582" i="6"/>
  <c r="D167" i="6"/>
  <c r="D493" i="6"/>
  <c r="D265" i="6"/>
  <c r="D590" i="6"/>
  <c r="P75" i="10" s="1"/>
  <c r="D278" i="6"/>
  <c r="D613" i="6"/>
  <c r="D294" i="6"/>
  <c r="D12" i="6"/>
  <c r="D264" i="6"/>
  <c r="D319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9" i="10"/>
  <c r="H59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H38" i="10"/>
  <c r="P53" i="10"/>
  <c r="H98" i="10"/>
  <c r="P32" i="10"/>
  <c r="H74" i="10"/>
  <c r="P41" i="10"/>
  <c r="P52" i="10"/>
  <c r="P19" i="10"/>
  <c r="P76" i="10"/>
  <c r="P54" i="10"/>
  <c r="H21" i="10"/>
  <c r="D633" i="6"/>
  <c r="B6" i="4"/>
  <c r="I6" i="4" s="1"/>
  <c r="P11" i="10" s="1"/>
  <c r="B16" i="4"/>
  <c r="I16" i="4" s="1"/>
  <c r="D214" i="6"/>
  <c r="P26" i="10" s="1"/>
  <c r="B24" i="4"/>
  <c r="I24" i="4" s="1"/>
  <c r="P33" i="10" s="1"/>
  <c r="B32" i="4"/>
  <c r="I32" i="4" s="1"/>
  <c r="H66" i="10" s="1"/>
  <c r="B8" i="4"/>
  <c r="I8" i="4" s="1"/>
  <c r="B14" i="4"/>
  <c r="I14" i="4" s="1"/>
  <c r="B26" i="4"/>
  <c r="I26" i="4" s="1"/>
  <c r="B28" i="4"/>
  <c r="I28" i="4" s="1"/>
  <c r="B30" i="4"/>
  <c r="I30" i="4" s="1"/>
  <c r="B9" i="4"/>
  <c r="I9" i="4" s="1"/>
  <c r="B11" i="4"/>
  <c r="I11" i="4" s="1"/>
  <c r="B12" i="4"/>
  <c r="I12" i="4" s="1"/>
  <c r="H11" i="10" s="1"/>
  <c r="B20" i="4"/>
  <c r="I20" i="4" s="1"/>
  <c r="B22" i="4"/>
  <c r="I22" i="4" s="1"/>
  <c r="H44" i="10" s="1"/>
  <c r="H45" i="10" s="1"/>
  <c r="T8" i="10" s="1"/>
  <c r="B13" i="4"/>
  <c r="I13" i="4" s="1"/>
  <c r="H33" i="10" s="1"/>
  <c r="H34" i="10" s="1"/>
  <c r="T17" i="10" s="1"/>
  <c r="B15" i="4"/>
  <c r="I15" i="4" s="1"/>
  <c r="B17" i="4"/>
  <c r="I17" i="4" s="1"/>
  <c r="P99" i="10" s="1"/>
  <c r="B18" i="4"/>
  <c r="I18" i="4" s="1"/>
  <c r="B27" i="4"/>
  <c r="I27" i="4" s="1"/>
  <c r="P77" i="10" s="1"/>
  <c r="B23" i="4"/>
  <c r="I23" i="4" s="1"/>
  <c r="B25" i="4"/>
  <c r="I25" i="4" s="1"/>
  <c r="B29" i="4"/>
  <c r="I29" i="4" s="1"/>
  <c r="B7" i="4"/>
  <c r="I7" i="4" s="1"/>
  <c r="B10" i="4"/>
  <c r="I10" i="4" s="1"/>
  <c r="H55" i="10" s="1"/>
  <c r="B19" i="4"/>
  <c r="I19" i="4" s="1"/>
  <c r="B21" i="4"/>
  <c r="I21" i="4" s="1"/>
  <c r="H99" i="10" s="1"/>
  <c r="B31" i="4"/>
  <c r="I31" i="4" s="1"/>
  <c r="B33" i="4"/>
  <c r="I33" i="4" s="1"/>
  <c r="H100" i="10" l="1"/>
  <c r="T20" i="10" s="1"/>
  <c r="H56" i="10"/>
  <c r="T13" i="10" s="1"/>
  <c r="P12" i="10"/>
  <c r="T12" i="10" s="1"/>
  <c r="P78" i="10"/>
  <c r="T14" i="10" s="1"/>
  <c r="P34" i="10"/>
  <c r="T7" i="10" s="1"/>
  <c r="P100" i="10"/>
  <c r="T21" i="10" s="1"/>
  <c r="H12" i="10"/>
  <c r="T10" i="10" s="1"/>
  <c r="H67" i="10"/>
  <c r="T6" i="10" s="1"/>
  <c r="H77" i="10"/>
  <c r="H78" i="10" s="1"/>
  <c r="T5" i="10" s="1"/>
  <c r="P66" i="10"/>
  <c r="P67" i="10" s="1"/>
  <c r="T4" i="10" s="1"/>
  <c r="P22" i="10"/>
  <c r="P23" i="10" s="1"/>
  <c r="T15" i="10" s="1"/>
  <c r="P55" i="10"/>
  <c r="P56" i="10" s="1"/>
  <c r="T9" i="10" s="1"/>
  <c r="P44" i="10"/>
  <c r="P45" i="10" s="1"/>
  <c r="T11" i="10" s="1"/>
  <c r="H22" i="10"/>
  <c r="H23" i="10" s="1"/>
  <c r="T16" i="10" s="1"/>
  <c r="H13" i="7"/>
  <c r="R4" i="10" l="1"/>
  <c r="R15" i="10"/>
  <c r="U15" i="10" s="1"/>
  <c r="R8" i="10"/>
  <c r="U8" i="10" s="1"/>
  <c r="R14" i="10"/>
  <c r="U14" i="10" s="1"/>
  <c r="R12" i="10"/>
  <c r="U12" i="10" s="1"/>
  <c r="R7" i="10"/>
  <c r="U7" i="10" s="1"/>
  <c r="R13" i="10"/>
  <c r="U13" i="10" s="1"/>
  <c r="R16" i="10"/>
  <c r="U16" i="10" s="1"/>
  <c r="R11" i="10"/>
  <c r="U11" i="10" s="1"/>
  <c r="R5" i="10"/>
  <c r="U5" i="10" s="1"/>
  <c r="R6" i="10"/>
  <c r="U6" i="10" s="1"/>
  <c r="R9" i="10"/>
  <c r="U9" i="10" s="1"/>
  <c r="R17" i="10"/>
  <c r="U17" i="10" s="1"/>
  <c r="U4" i="10"/>
  <c r="R10" i="10"/>
  <c r="U10" i="10" s="1"/>
</calcChain>
</file>

<file path=xl/sharedStrings.xml><?xml version="1.0" encoding="utf-8"?>
<sst xmlns="http://schemas.openxmlformats.org/spreadsheetml/2006/main" count="9081" uniqueCount="973">
  <si>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</si>
  <si>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</si>
  <si>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</si>
  <si>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</si>
  <si>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</si>
  <si>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</si>
  <si>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</si>
  <si>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</si>
  <si>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</si>
  <si>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</si>
  <si>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</si>
  <si>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</si>
  <si>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</si>
  <si>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</si>
  <si>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</si>
  <si>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</si>
  <si>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</si>
  <si>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</si>
  <si>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</si>
  <si>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</si>
  <si>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</si>
  <si>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</si>
  <si>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</si>
  <si>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</si>
  <si>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</si>
  <si>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</si>
  <si>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</si>
  <si>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</si>
  <si>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</si>
  <si>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</si>
  <si>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</si>
  <si>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</si>
  <si>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</si>
  <si>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</si>
  <si>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</si>
  <si>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</si>
  <si>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</si>
  <si>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</si>
  <si>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</si>
  <si>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</si>
  <si>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</si>
  <si>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</si>
  <si>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</si>
  <si>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</si>
  <si>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</si>
  <si>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</si>
  <si>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</si>
  <si>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</si>
  <si>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</si>
  <si>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</si>
  <si>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</si>
  <si>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</si>
  <si>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</si>
  <si>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</si>
  <si>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</si>
  <si>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</si>
  <si>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</si>
  <si>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</si>
  <si>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</si>
  <si>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</si>
  <si>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</si>
  <si>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</si>
  <si>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</si>
  <si>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</si>
  <si>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</si>
  <si>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</si>
  <si>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</si>
  <si>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</si>
  <si>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</si>
  <si>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</si>
  <si>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</si>
  <si>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</si>
  <si>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</si>
  <si>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</si>
  <si>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</si>
  <si>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</si>
  <si>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</si>
  <si>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</si>
  <si>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</si>
  <si>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</si>
  <si>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</si>
  <si>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</si>
  <si>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</si>
  <si>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</si>
  <si>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</si>
  <si>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</si>
  <si>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</si>
  <si>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</si>
  <si>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</si>
  <si>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</si>
  <si>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</si>
  <si>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</si>
  <si>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</si>
  <si>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</si>
  <si>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</si>
  <si>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</si>
  <si>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</si>
  <si>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</si>
  <si>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</si>
  <si>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</si>
  <si>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</si>
  <si>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</si>
  <si>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</si>
  <si>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</si>
  <si>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</si>
  <si>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</si>
  <si>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</si>
  <si>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</si>
  <si>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</si>
  <si>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</si>
  <si>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</si>
  <si>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</si>
  <si>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</si>
  <si>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</si>
  <si>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</si>
  <si>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</si>
  <si>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</si>
  <si>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</si>
  <si>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</si>
  <si>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</si>
  <si>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</si>
  <si>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</si>
  <si>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</si>
  <si>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</si>
  <si>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</si>
  <si>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</si>
  <si>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</si>
  <si>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</si>
  <si>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</si>
  <si>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</si>
  <si>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</si>
  <si>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</si>
  <si>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</si>
  <si>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</si>
  <si>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</si>
  <si>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</si>
  <si>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</si>
  <si>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</si>
  <si>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</si>
  <si>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</si>
  <si>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</si>
  <si>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</si>
  <si>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</si>
  <si>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</si>
  <si>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</si>
  <si>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</si>
  <si>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</si>
  <si>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</si>
  <si>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</si>
  <si>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</si>
  <si>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</si>
  <si>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</si>
  <si>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</si>
  <si>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</si>
  <si>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</si>
  <si>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</si>
  <si>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</si>
  <si>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</si>
  <si>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</si>
  <si>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</si>
  <si>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</si>
  <si>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</si>
  <si>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</si>
  <si>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</si>
  <si>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</si>
  <si>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</si>
  <si>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</si>
  <si>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</si>
  <si>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</si>
  <si>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</si>
  <si>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</si>
  <si>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</si>
  <si>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</si>
  <si>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</si>
  <si>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</si>
  <si>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</si>
  <si>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</si>
  <si>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</si>
  <si>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</si>
  <si>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</si>
  <si>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</si>
  <si>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</si>
  <si>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</si>
  <si>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</si>
  <si>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</si>
  <si>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</si>
  <si>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</si>
  <si>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</si>
  <si>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</si>
  <si>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</si>
  <si>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</si>
  <si>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</si>
  <si>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</si>
  <si>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</si>
  <si>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</si>
  <si>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</si>
  <si>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</si>
  <si>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</si>
  <si>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</si>
  <si>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</si>
  <si>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</si>
  <si>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</si>
  <si>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</si>
  <si>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</si>
  <si>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</si>
  <si>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</si>
  <si>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</si>
  <si>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</si>
  <si>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</si>
  <si>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</si>
  <si>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</si>
  <si>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</si>
  <si>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</si>
  <si>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</si>
  <si>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</si>
  <si>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</si>
  <si>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</si>
  <si>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</si>
  <si>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</si>
  <si>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</si>
  <si>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</si>
  <si>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</si>
  <si>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</si>
  <si>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</si>
  <si>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</si>
  <si>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</si>
  <si>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</si>
  <si>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</si>
  <si>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</si>
  <si>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</si>
  <si>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</si>
  <si>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</si>
  <si>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</si>
  <si>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</si>
  <si>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</si>
  <si>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</si>
  <si>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</si>
  <si>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</si>
  <si>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</si>
  <si>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</si>
  <si>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</si>
  <si>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</si>
  <si>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</si>
  <si>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</si>
  <si>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</si>
  <si>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</si>
  <si>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</si>
  <si>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</si>
  <si>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</si>
  <si>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</si>
  <si>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</si>
  <si>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</si>
  <si>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</si>
  <si>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</si>
  <si>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</si>
  <si>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</si>
  <si>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</si>
  <si>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</si>
  <si>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</si>
  <si>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</si>
  <si>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</si>
  <si>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</si>
  <si>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</si>
  <si>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</si>
  <si>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</si>
  <si>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</si>
  <si>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</si>
  <si>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</si>
  <si>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</si>
  <si>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</si>
  <si>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</si>
  <si>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</si>
  <si>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</si>
  <si>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</si>
  <si>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</si>
  <si>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</si>
  <si>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</si>
  <si>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</si>
  <si>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</si>
  <si>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</si>
  <si>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</si>
  <si>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</si>
  <si>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</si>
  <si>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</si>
  <si>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</si>
  <si>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</si>
  <si>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</si>
  <si>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</si>
  <si>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</si>
  <si>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</si>
  <si>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</si>
  <si>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</si>
  <si>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</si>
  <si>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</si>
  <si>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</si>
  <si>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</si>
  <si>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</si>
  <si>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</si>
  <si>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</si>
  <si>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</si>
  <si>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</si>
  <si>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</si>
  <si>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</si>
  <si>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</si>
  <si>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</si>
  <si>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</si>
  <si>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</si>
  <si>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</si>
  <si>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</si>
  <si>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</si>
  <si>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</si>
  <si>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</si>
  <si>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</si>
  <si>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</si>
  <si>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</si>
  <si>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</si>
  <si>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</si>
  <si>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</si>
  <si>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</si>
  <si>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</si>
  <si>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</si>
  <si>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</si>
  <si>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</si>
  <si>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</si>
  <si>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</si>
  <si>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</si>
  <si>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</si>
  <si>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</si>
  <si>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</si>
  <si>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</si>
  <si>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</si>
  <si>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</si>
  <si>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</si>
  <si>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</si>
  <si>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</si>
  <si>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</si>
  <si>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</si>
  <si>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</si>
  <si>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</si>
  <si>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</si>
  <si>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</si>
  <si>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</si>
  <si>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</si>
  <si>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</si>
  <si>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</si>
  <si>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</si>
  <si>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</si>
  <si>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</si>
  <si>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</si>
  <si>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</si>
  <si>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</si>
  <si>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</si>
  <si>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</si>
  <si>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</si>
  <si>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</si>
  <si>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</si>
  <si>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</si>
  <si>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</si>
  <si>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</si>
  <si>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</si>
  <si>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</si>
  <si>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</si>
  <si>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</si>
  <si>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</si>
  <si>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</si>
  <si>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</si>
  <si>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</si>
  <si>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</si>
  <si>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</si>
  <si>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</si>
  <si>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</si>
  <si>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</si>
  <si>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</si>
  <si>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</si>
  <si>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</si>
  <si>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</si>
  <si>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</si>
  <si>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</si>
  <si>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</si>
  <si>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</si>
  <si>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</si>
  <si>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</si>
  <si>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</si>
  <si>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</si>
  <si>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</si>
  <si>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</si>
  <si>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</si>
  <si>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</si>
  <si>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</si>
  <si>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</si>
  <si>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</si>
  <si>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</si>
  <si>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</si>
  <si>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</si>
  <si>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</si>
  <si>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</si>
  <si>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</si>
  <si>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</si>
  <si>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</si>
  <si>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</si>
  <si>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</si>
  <si>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</si>
  <si>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</si>
  <si>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</si>
  <si>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</si>
  <si>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</si>
  <si>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</si>
  <si>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</si>
  <si>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</si>
  <si>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</si>
  <si>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</si>
  <si>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</si>
  <si>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</si>
  <si>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</si>
  <si>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</si>
  <si>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</si>
  <si>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</si>
  <si>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</si>
  <si>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</si>
  <si>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</si>
  <si>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</si>
  <si>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</si>
  <si>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</si>
  <si>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</si>
  <si>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</si>
  <si>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</si>
  <si>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</si>
  <si>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</si>
  <si>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</si>
  <si>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</si>
  <si>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</si>
  <si>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</si>
  <si>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</si>
  <si>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</si>
  <si>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</si>
  <si>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</si>
  <si>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</si>
  <si>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</si>
  <si>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</si>
  <si>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</si>
  <si>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</si>
  <si>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</si>
  <si>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</si>
  <si>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</si>
  <si>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</si>
  <si>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</si>
  <si>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</si>
  <si>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</si>
  <si>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</si>
  <si>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</si>
  <si>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</si>
  <si>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</si>
  <si>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</si>
  <si>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</si>
  <si>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</si>
  <si>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</si>
  <si>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</si>
  <si>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</si>
  <si>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</si>
  <si>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</si>
  <si>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</si>
  <si>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</si>
  <si>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</si>
  <si>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</si>
  <si>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</si>
  <si>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</si>
  <si>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</si>
  <si>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</si>
  <si>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</si>
  <si>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</si>
  <si>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</si>
  <si>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</si>
  <si>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</si>
  <si>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</si>
  <si>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</si>
  <si>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</si>
  <si>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</si>
  <si>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</si>
  <si>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</si>
  <si>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</si>
  <si>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</si>
  <si>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</si>
  <si>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</si>
  <si>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</si>
  <si>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</si>
  <si>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</si>
  <si>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</si>
  <si>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</si>
  <si>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</si>
  <si>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</si>
  <si>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</si>
  <si>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</si>
  <si>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</si>
  <si>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</si>
  <si>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</si>
  <si>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</si>
  <si>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</si>
  <si>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</si>
  <si>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</si>
  <si>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</si>
  <si>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</si>
  <si>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</si>
  <si>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</si>
  <si>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</si>
  <si>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</si>
  <si>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</si>
  <si>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</si>
  <si>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</si>
  <si>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</si>
  <si>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</si>
  <si>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</si>
  <si>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</si>
  <si>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</si>
  <si>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</si>
  <si>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</si>
  <si>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</si>
  <si>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</si>
  <si>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</si>
  <si>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</si>
  <si>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</si>
  <si>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</si>
  <si>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</si>
  <si>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</si>
  <si>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</si>
  <si>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</si>
  <si>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</si>
  <si>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</si>
  <si>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</si>
  <si>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</si>
  <si>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</si>
  <si>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</si>
  <si>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</si>
  <si>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</si>
  <si>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</si>
  <si>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</si>
  <si>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</si>
  <si>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</si>
  <si>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</si>
  <si>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</si>
  <si>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</si>
  <si>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</si>
  <si>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</si>
  <si>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</si>
  <si>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</si>
  <si>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</si>
  <si>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</si>
  <si>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</si>
  <si>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</si>
  <si>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</si>
  <si>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</si>
  <si>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</si>
  <si>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</si>
  <si>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</si>
  <si>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</si>
  <si>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</si>
  <si>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</si>
  <si>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</si>
  <si>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</si>
  <si>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</si>
  <si>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</si>
  <si>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</si>
  <si>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</si>
  <si>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</si>
  <si>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</si>
  <si>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</si>
  <si>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</si>
  <si>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</si>
  <si>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</si>
  <si>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</si>
  <si>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</si>
  <si>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</si>
  <si>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</si>
  <si>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</si>
  <si>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</si>
  <si>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</si>
  <si>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</si>
  <si>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</si>
  <si>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</si>
  <si>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</si>
  <si>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</si>
  <si>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</si>
  <si>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</si>
  <si>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</si>
  <si>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</si>
  <si>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</si>
  <si>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</si>
  <si>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</si>
  <si>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</si>
  <si>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</si>
  <si>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</si>
  <si>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</si>
  <si>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</si>
  <si>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</si>
  <si>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</si>
  <si>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</si>
  <si>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</si>
  <si>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</si>
  <si>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</si>
  <si>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</si>
  <si>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</si>
  <si>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</si>
  <si>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</si>
  <si>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</si>
  <si>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</si>
  <si>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</si>
  <si>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</si>
  <si>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</si>
  <si>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</si>
  <si>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</si>
  <si>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</si>
  <si>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</si>
  <si>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</si>
  <si>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</si>
  <si>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</si>
  <si>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</si>
  <si>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</si>
  <si>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</si>
  <si>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</si>
  <si>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</si>
  <si>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</si>
  <si>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</si>
  <si>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</si>
  <si>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</si>
  <si>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</si>
  <si>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</si>
  <si>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</si>
  <si>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</si>
  <si>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</si>
  <si>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</si>
  <si>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</si>
  <si>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</si>
  <si>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</si>
  <si>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</si>
  <si>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</si>
  <si>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</si>
  <si>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</si>
  <si>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</si>
  <si>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</si>
  <si>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</si>
  <si>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</si>
  <si>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</si>
  <si>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</si>
  <si>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</si>
  <si>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</si>
  <si>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</si>
  <si>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</si>
  <si>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</si>
  <si>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</si>
  <si>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</si>
  <si>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</si>
  <si>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</si>
  <si>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</si>
  <si>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</si>
  <si>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</si>
  <si>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</si>
  <si>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</si>
  <si>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</si>
  <si>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</si>
  <si>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</si>
  <si>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</si>
  <si>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</si>
  <si>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</si>
  <si>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</si>
  <si>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</si>
  <si>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</si>
  <si>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</si>
  <si>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</si>
  <si>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</si>
  <si>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</si>
  <si>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</si>
  <si>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</si>
  <si>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</si>
  <si>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</si>
  <si>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</si>
  <si>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</si>
  <si>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</si>
  <si>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</si>
  <si>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</si>
  <si>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</si>
  <si>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</si>
  <si>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</si>
  <si>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</si>
  <si>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</si>
  <si>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</si>
  <si>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</si>
  <si>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</si>
  <si>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</si>
  <si>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</si>
  <si>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</si>
  <si>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</si>
  <si>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</si>
  <si>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</si>
  <si>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</si>
  <si>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</si>
  <si>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</si>
  <si>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</si>
  <si>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</si>
  <si>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</si>
  <si>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</si>
  <si>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</si>
  <si>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</si>
  <si>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</si>
  <si>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</si>
  <si>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</si>
  <si>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</si>
  <si>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</si>
  <si>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</si>
  <si>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</si>
  <si>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</si>
  <si>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</si>
  <si>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</si>
  <si>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</si>
  <si>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</si>
  <si>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</si>
  <si>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</si>
  <si>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</si>
  <si>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</si>
  <si>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</si>
  <si>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</si>
  <si>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</si>
  <si>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</si>
  <si>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</si>
  <si>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</si>
  <si>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</si>
  <si>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</si>
  <si>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</si>
  <si>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</si>
  <si>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</si>
  <si>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</si>
  <si>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</si>
  <si>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</si>
  <si>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</si>
  <si>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</si>
  <si>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</si>
  <si>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</si>
  <si>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</si>
  <si>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</si>
  <si>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</si>
  <si>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</si>
  <si>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</si>
  <si>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</si>
  <si>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</si>
  <si>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</si>
  <si>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</si>
  <si>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</si>
  <si>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</si>
  <si>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</si>
  <si>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</si>
  <si>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</si>
  <si>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</si>
  <si>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</si>
  <si>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</si>
  <si>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</si>
  <si>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</si>
  <si>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</si>
  <si>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</si>
  <si>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</si>
  <si>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</si>
  <si>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</si>
  <si>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</si>
  <si>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</si>
  <si>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</si>
  <si>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</si>
  <si>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</si>
  <si>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</si>
  <si>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</si>
  <si>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</si>
  <si>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</si>
  <si>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</si>
  <si>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</si>
  <si>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</si>
  <si>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</si>
  <si>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</si>
  <si>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</si>
  <si>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</si>
  <si>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</si>
  <si>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</si>
  <si>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</si>
  <si>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</si>
  <si>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</si>
  <si>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</si>
  <si>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</si>
  <si>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</si>
  <si>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</si>
  <si>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</si>
  <si>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</si>
  <si>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</si>
  <si>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</si>
  <si>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</si>
  <si>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</si>
  <si>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</si>
  <si>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</si>
  <si>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</si>
  <si>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</si>
  <si>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</si>
  <si>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</si>
  <si>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</si>
  <si>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</si>
  <si>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</si>
  <si>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</si>
  <si>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</si>
  <si>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</si>
  <si>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</si>
  <si>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</si>
  <si>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</si>
  <si>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</si>
  <si>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</si>
  <si>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</si>
  <si>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</si>
  <si>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</si>
  <si>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</si>
  <si>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</si>
  <si>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</si>
  <si>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</si>
  <si>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</si>
  <si>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</si>
  <si>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</si>
  <si>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</si>
  <si>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</si>
  <si>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</si>
  <si>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</si>
  <si>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</si>
  <si>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</si>
  <si>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</si>
  <si>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</si>
  <si>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</si>
  <si>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</si>
  <si>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</si>
  <si>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</si>
  <si>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</si>
  <si>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</si>
  <si>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</si>
  <si>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</si>
  <si>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</si>
  <si>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</si>
  <si>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</si>
  <si>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</si>
  <si>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</si>
  <si>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</si>
  <si>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</si>
  <si>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</si>
  <si>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</si>
  <si>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</si>
  <si>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</si>
  <si>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</si>
  <si>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</si>
  <si>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</si>
  <si>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</si>
  <si>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</si>
  <si>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</si>
  <si>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</si>
  <si>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</si>
  <si>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</si>
  <si>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</si>
  <si>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</si>
  <si>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</si>
  <si>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</si>
  <si>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</si>
  <si>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</si>
  <si>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</si>
  <si>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</si>
  <si>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</si>
  <si>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</si>
  <si>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</si>
  <si>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</si>
  <si>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</si>
  <si>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</si>
  <si>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</si>
  <si>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</si>
  <si>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</si>
  <si>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</si>
  <si>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</si>
  <si>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</si>
  <si>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</si>
  <si>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</si>
  <si>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</si>
  <si>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</si>
  <si>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</si>
  <si>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</si>
  <si>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</si>
  <si>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</si>
  <si>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</si>
  <si>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</si>
  <si>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</si>
  <si>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</si>
  <si>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</si>
  <si>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</si>
  <si>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</si>
  <si>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</si>
  <si>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</si>
  <si>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</si>
  <si>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</si>
  <si>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</si>
  <si>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</si>
  <si>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</si>
  <si>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</si>
  <si>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</si>
  <si>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</si>
  <si>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</si>
  <si>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</si>
  <si>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</si>
  <si>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</si>
  <si>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</si>
  <si>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</si>
  <si>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</si>
  <si>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</si>
  <si>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</si>
  <si>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</si>
  <si>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</si>
  <si>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</si>
  <si>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</si>
  <si>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</si>
  <si>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</si>
  <si>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</si>
  <si>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</si>
  <si>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</si>
  <si>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</si>
  <si>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</si>
  <si>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</si>
  <si>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</si>
  <si>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</si>
  <si>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</si>
  <si>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</si>
  <si>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</si>
  <si>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</si>
  <si>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</si>
  <si>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</si>
  <si>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</si>
  <si>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</si>
  <si>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</si>
  <si>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</si>
  <si>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</si>
  <si>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</si>
  <si>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</si>
  <si>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</si>
  <si>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</si>
  <si>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</si>
  <si>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</si>
  <si>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</si>
  <si>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</si>
  <si>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</si>
  <si>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</si>
  <si>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</si>
  <si>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</si>
  <si>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</si>
  <si>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</si>
  <si>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</si>
  <si>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</si>
  <si>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</si>
  <si>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</si>
  <si>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</si>
  <si>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</si>
  <si>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</si>
  <si>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</si>
  <si>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</si>
  <si>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</si>
  <si>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</si>
  <si>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</si>
  <si>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</si>
  <si>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</si>
  <si>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</si>
  <si>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</si>
  <si>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</si>
  <si>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</si>
  <si>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Azerothian Assassins's Def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</si>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</sst>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name val="Calibri"/>
      <family val="2"/>
      <charset val="134"/>
    </font>
    <font>
      <b/>
      <sz val="11"/>
      <color indexed="13"/>
      <name val="Calibri"/>
      <family val="2"/>
      <charset val="134"/>
    </font>
    <font>
      <sz val="12"/>
      <color indexed="8"/>
      <name val="Calibri"/>
      <family val="2"/>
      <charset val="134"/>
    </font>
    <font>
      <sz val="12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558ED5"/>
        <bgColor rgb="FF3366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</cellStyleXfs>
  <cellXfs count="151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49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3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6" fillId="69" borderId="10" xfId="0" applyFont="1" applyFill="1" applyBorder="1" applyAlignment="1" applyProtection="1">
      <alignment horizontal="center"/>
      <protection locked="0"/>
    </xf>
    <xf numFmtId="0" fontId="0" fillId="70" borderId="10" xfId="0" applyFont="1" applyFill="1" applyBorder="1" applyAlignment="1" applyProtection="1">
      <alignment horizontal="center"/>
      <protection locked="0"/>
    </xf>
    <xf numFmtId="0" fontId="57" fillId="70" borderId="10" xfId="0" applyFont="1" applyFill="1" applyBorder="1" applyAlignment="1" applyProtection="1">
      <alignment horizontal="center"/>
      <protection locked="0"/>
    </xf>
    <xf numFmtId="0" fontId="54" fillId="72" borderId="10" xfId="72" applyNumberFormat="1" applyFont="1" applyFill="1" applyBorder="1" applyAlignment="1" applyProtection="1">
      <alignment horizontal="center"/>
      <protection locked="0"/>
    </xf>
    <xf numFmtId="0" fontId="55" fillId="40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1" borderId="10" xfId="0" applyFill="1" applyBorder="1" applyAlignment="1">
      <alignment horizontal="center"/>
    </xf>
    <xf numFmtId="0" fontId="22" fillId="40" borderId="10" xfId="44" applyFill="1" applyBorder="1" applyAlignment="1" applyProtection="1">
      <alignment horizontal="center"/>
      <protection locked="0"/>
    </xf>
    <xf numFmtId="0" fontId="0" fillId="73" borderId="10" xfId="0" applyFill="1" applyBorder="1"/>
    <xf numFmtId="0" fontId="0" fillId="74" borderId="10" xfId="0" applyFill="1" applyBorder="1" applyAlignment="1">
      <alignment horizontal="center"/>
    </xf>
    <xf numFmtId="0" fontId="52" fillId="40" borderId="10" xfId="44" applyFont="1" applyFill="1" applyBorder="1" applyAlignment="1" applyProtection="1">
      <alignment horizontal="center"/>
      <protection locked="0"/>
    </xf>
    <xf numFmtId="0" fontId="52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</cellXfs>
  <cellStyles count="101">
    <cellStyle name="20% - Accent1" xfId="19" builtinId="30" customBuiltin="1"/>
    <cellStyle name="20% - Accent1 2" xfId="63"/>
    <cellStyle name="20% - Accent2" xfId="23" builtinId="34" customBuiltin="1"/>
    <cellStyle name="20% - Accent2 2" xfId="92"/>
    <cellStyle name="20% - Accent3" xfId="27" builtinId="38" customBuiltin="1"/>
    <cellStyle name="20% - Accent3 2" xfId="57"/>
    <cellStyle name="20% - Accent4" xfId="31" builtinId="42" customBuiltin="1"/>
    <cellStyle name="20% - Accent4 2" xfId="97"/>
    <cellStyle name="20% - Accent5" xfId="35" builtinId="46" customBuiltin="1"/>
    <cellStyle name="20% - Accent5 2" xfId="100"/>
    <cellStyle name="20% - Accent6" xfId="39" builtinId="50" customBuiltin="1"/>
    <cellStyle name="20% - Accent6 2" xfId="93"/>
    <cellStyle name="40% - Accent1" xfId="20" builtinId="31" customBuiltin="1"/>
    <cellStyle name="40% - Accent1 2" xfId="66"/>
    <cellStyle name="40% - Accent2" xfId="24" builtinId="35" customBuiltin="1"/>
    <cellStyle name="40% - Accent2 2" xfId="64"/>
    <cellStyle name="40% - Accent3" xfId="28" builtinId="39" customBuiltin="1"/>
    <cellStyle name="40% - Accent3 2" xfId="53"/>
    <cellStyle name="40% - Accent4" xfId="32" builtinId="43" customBuiltin="1"/>
    <cellStyle name="40% - Accent4 2" xfId="56"/>
    <cellStyle name="40% - Accent5" xfId="36" builtinId="47" customBuiltin="1"/>
    <cellStyle name="40% - Accent5 2" xfId="51"/>
    <cellStyle name="40% - Accent6" xfId="40" builtinId="51" customBuiltin="1"/>
    <cellStyle name="40% - Accent6 2" xfId="65"/>
    <cellStyle name="60% - Accent1" xfId="21" builtinId="32" customBuiltin="1"/>
    <cellStyle name="60% - Accent1 2" xfId="94"/>
    <cellStyle name="60% - Accent2" xfId="25" builtinId="36" customBuiltin="1"/>
    <cellStyle name="60% - Accent2 2" xfId="99"/>
    <cellStyle name="60% - Accent3" xfId="29" builtinId="40" customBuiltin="1"/>
    <cellStyle name="60% - Accent3 2" xfId="61"/>
    <cellStyle name="60% - Accent4" xfId="33" builtinId="44" customBuiltin="1"/>
    <cellStyle name="60% - Accent4 2" xfId="98"/>
    <cellStyle name="60% - Accent5" xfId="37" builtinId="48" customBuiltin="1"/>
    <cellStyle name="60% - Accent5 2" xfId="54"/>
    <cellStyle name="60% - Accent6" xfId="41" builtinId="52" customBuiltin="1"/>
    <cellStyle name="60% - Accent6 2" xfId="73"/>
    <cellStyle name="Accent1" xfId="18" builtinId="29" customBuiltin="1"/>
    <cellStyle name="Accent1 2" xfId="89"/>
    <cellStyle name="Accent2" xfId="22" builtinId="33" customBuiltin="1"/>
    <cellStyle name="Accent2 2" xfId="82"/>
    <cellStyle name="Accent3" xfId="26" builtinId="37" customBuiltin="1"/>
    <cellStyle name="Accent3 2" xfId="71"/>
    <cellStyle name="Accent4" xfId="30" builtinId="41" customBuiltin="1"/>
    <cellStyle name="Accent4 2" xfId="87"/>
    <cellStyle name="Accent5" xfId="34" builtinId="45" customBuiltin="1"/>
    <cellStyle name="Accent5 2" xfId="68"/>
    <cellStyle name="Accent6" xfId="38" builtinId="49" customBuiltin="1"/>
    <cellStyle name="Accent6 2" xfId="84"/>
    <cellStyle name="Bad" xfId="7" builtinId="27" customBuiltin="1"/>
    <cellStyle name="Bad 2" xfId="77"/>
    <cellStyle name="Calculation" xfId="11" builtinId="22" customBuiltin="1"/>
    <cellStyle name="Calculation 2" xfId="55"/>
    <cellStyle name="Check Cell" xfId="13" builtinId="23" customBuiltin="1"/>
    <cellStyle name="Check Cell 2" xfId="75"/>
    <cellStyle name="Excel Built-in Normal" xfId="48"/>
    <cellStyle name="Excel Built-in Normal 2" xfId="45"/>
    <cellStyle name="Excel Built-in Normal 2 2" xfId="81"/>
    <cellStyle name="Excel Built-in Normal 3" xfId="72"/>
    <cellStyle name="Explanatory Text" xfId="16" builtinId="53" customBuiltin="1"/>
    <cellStyle name="Explanatory Text 2" xfId="74"/>
    <cellStyle name="Good" xfId="6" builtinId="26" customBuiltin="1"/>
    <cellStyle name="Good 2" xfId="58"/>
    <cellStyle name="Heading 1" xfId="2" builtinId="16" customBuiltin="1"/>
    <cellStyle name="Heading 1 2" xfId="76"/>
    <cellStyle name="Heading 2" xfId="3" builtinId="17" customBuiltin="1"/>
    <cellStyle name="Heading 2 2" xfId="86"/>
    <cellStyle name="Heading 3" xfId="4" builtinId="18" customBuiltin="1"/>
    <cellStyle name="Heading 3 2" xfId="69"/>
    <cellStyle name="Heading 4" xfId="5" builtinId="19" customBuiltin="1"/>
    <cellStyle name="Heading 4 2" xfId="88"/>
    <cellStyle name="Input" xfId="9" builtinId="20" customBuiltin="1"/>
    <cellStyle name="Input 2" xfId="85"/>
    <cellStyle name="Linked Cell" xfId="12" builtinId="24" customBuiltin="1"/>
    <cellStyle name="Linked Cell 2" xfId="78"/>
    <cellStyle name="Neutral" xfId="8" builtinId="28" customBuiltin="1"/>
    <cellStyle name="Neutral 2" xfId="67"/>
    <cellStyle name="Normal" xfId="0" builtinId="0"/>
    <cellStyle name="Normal 4" xfId="46"/>
    <cellStyle name="Normal 4 2" xfId="52"/>
    <cellStyle name="Normal 5" xfId="43"/>
    <cellStyle name="Normal 5 2" xfId="49"/>
    <cellStyle name="Normal 5 2 2" xfId="80"/>
    <cellStyle name="Normal 5 3" xfId="50"/>
    <cellStyle name="Normal 5 3 2" xfId="79"/>
    <cellStyle name="Normal 5 3 3" xfId="91"/>
    <cellStyle name="Normal 5 4" xfId="95"/>
    <cellStyle name="Normal 6" xfId="44"/>
    <cellStyle name="Normal 7" xfId="47"/>
    <cellStyle name="Normal 7 2" xfId="62"/>
    <cellStyle name="Normal 8" xfId="42"/>
    <cellStyle name="Normal 8 2" xfId="90"/>
    <cellStyle name="Note" xfId="15" builtinId="10" customBuiltin="1"/>
    <cellStyle name="Note 2" xfId="70"/>
    <cellStyle name="Output" xfId="10" builtinId="21" customBuiltin="1"/>
    <cellStyle name="Output 2" xfId="60"/>
    <cellStyle name="Title" xfId="1" builtinId="15" customBuiltin="1"/>
    <cellStyle name="Title 2" xfId="96"/>
    <cellStyle name="Total" xfId="17" builtinId="25" customBuiltin="1"/>
    <cellStyle name="Total 2" xfId="83"/>
    <cellStyle name="Warning Text" xfId="14" builtinId="11" customBuiltin="1"/>
    <cellStyle name="Warning Text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D2" sqref="D2:D15"/>
    </sheetView>
  </sheetViews>
  <sheetFormatPr defaultRowHeight="15"/>
  <cols>
    <col min="1" max="1" width="10.5703125" style="24" bestFit="1" customWidth="1"/>
    <col min="2" max="2" width="18.28515625" bestFit="1" customWidth="1"/>
    <col min="3" max="3" width="18.85546875" style="24" bestFit="1" customWidth="1"/>
    <col min="4" max="12" width="8.5703125" bestFit="1" customWidth="1"/>
    <col min="13" max="20" width="9.5703125" bestFit="1" customWidth="1"/>
  </cols>
  <sheetData>
    <row r="1" spans="1:20">
      <c r="A1" s="56" t="s">
        <v>911</v>
      </c>
      <c r="B1" s="56" t="s">
        <v>893</v>
      </c>
      <c r="C1" s="56" t="s">
        <v>916</v>
      </c>
      <c r="D1" s="56" t="s">
        <v>894</v>
      </c>
      <c r="E1" s="56" t="s">
        <v>895</v>
      </c>
      <c r="F1" s="56" t="s">
        <v>896</v>
      </c>
      <c r="G1" s="56" t="s">
        <v>897</v>
      </c>
      <c r="H1" s="56" t="s">
        <v>898</v>
      </c>
      <c r="I1" s="56" t="s">
        <v>899</v>
      </c>
      <c r="J1" s="56" t="s">
        <v>900</v>
      </c>
      <c r="K1" s="56" t="s">
        <v>901</v>
      </c>
      <c r="L1" s="56" t="s">
        <v>902</v>
      </c>
      <c r="M1" s="56" t="s">
        <v>903</v>
      </c>
      <c r="N1" s="56" t="s">
        <v>904</v>
      </c>
      <c r="O1" s="56" t="s">
        <v>905</v>
      </c>
      <c r="P1" s="56" t="s">
        <v>906</v>
      </c>
      <c r="Q1" s="56" t="s">
        <v>907</v>
      </c>
      <c r="R1" s="56" t="s">
        <v>908</v>
      </c>
      <c r="S1" s="56" t="s">
        <v>909</v>
      </c>
      <c r="T1" s="56" t="s">
        <v>910</v>
      </c>
    </row>
    <row r="2" spans="1:20">
      <c r="A2" s="136">
        <f t="shared" ref="A2:A15" si="0">RANK(C2,C$2:C$15,0)</f>
        <v>7</v>
      </c>
      <c r="B2" s="140" t="s">
        <v>890</v>
      </c>
      <c r="C2" s="46">
        <f t="shared" ref="C2:C15" si="1">SUM(D2:T2)</f>
        <v>1</v>
      </c>
      <c r="D2" s="138">
        <v>1</v>
      </c>
      <c r="E2" s="141"/>
      <c r="F2" s="138"/>
      <c r="G2" s="141"/>
      <c r="H2" s="138"/>
      <c r="I2" s="141"/>
      <c r="J2" s="138"/>
      <c r="K2" s="141"/>
      <c r="L2" s="138"/>
      <c r="M2" s="141"/>
      <c r="N2" s="138"/>
      <c r="O2" s="141"/>
      <c r="P2" s="138"/>
      <c r="Q2" s="141"/>
      <c r="R2" s="138"/>
      <c r="S2" s="141"/>
      <c r="T2" s="138"/>
    </row>
    <row r="3" spans="1:20">
      <c r="A3" s="136">
        <f t="shared" si="0"/>
        <v>8</v>
      </c>
      <c r="B3" s="140" t="s">
        <v>967</v>
      </c>
      <c r="C3" s="46">
        <f t="shared" si="1"/>
        <v>0</v>
      </c>
      <c r="D3" s="138">
        <v>0</v>
      </c>
      <c r="E3" s="141"/>
      <c r="F3" s="138"/>
      <c r="G3" s="141"/>
      <c r="H3" s="138"/>
      <c r="I3" s="141"/>
      <c r="J3" s="138"/>
      <c r="K3" s="141"/>
      <c r="L3" s="138"/>
      <c r="M3" s="141"/>
      <c r="N3" s="138"/>
      <c r="O3" s="141"/>
      <c r="P3" s="138"/>
      <c r="Q3" s="141"/>
      <c r="R3" s="138"/>
      <c r="S3" s="141"/>
      <c r="T3" s="138"/>
    </row>
    <row r="4" spans="1:20">
      <c r="A4" s="136">
        <f t="shared" si="0"/>
        <v>5</v>
      </c>
      <c r="B4" s="140" t="s">
        <v>961</v>
      </c>
      <c r="C4" s="46">
        <f t="shared" si="1"/>
        <v>3</v>
      </c>
      <c r="D4" s="138">
        <v>3</v>
      </c>
      <c r="E4" s="141"/>
      <c r="F4" s="138"/>
      <c r="G4" s="141"/>
      <c r="H4" s="138"/>
      <c r="I4" s="141"/>
      <c r="J4" s="138"/>
      <c r="K4" s="141"/>
      <c r="L4" s="138"/>
      <c r="M4" s="141"/>
      <c r="N4" s="138"/>
      <c r="O4" s="141"/>
      <c r="P4" s="138"/>
      <c r="Q4" s="141"/>
      <c r="R4" s="138"/>
      <c r="S4" s="141"/>
      <c r="T4" s="138"/>
    </row>
    <row r="5" spans="1:20">
      <c r="A5" s="136">
        <f t="shared" si="0"/>
        <v>2</v>
      </c>
      <c r="B5" s="140" t="s">
        <v>970</v>
      </c>
      <c r="C5" s="46">
        <f t="shared" si="1"/>
        <v>6</v>
      </c>
      <c r="D5" s="138">
        <v>6</v>
      </c>
      <c r="E5" s="141"/>
      <c r="F5" s="138"/>
      <c r="G5" s="141"/>
      <c r="H5" s="138"/>
      <c r="I5" s="141"/>
      <c r="J5" s="138"/>
      <c r="K5" s="141"/>
      <c r="L5" s="138"/>
      <c r="M5" s="141"/>
      <c r="N5" s="138"/>
      <c r="O5" s="141"/>
      <c r="P5" s="138"/>
      <c r="Q5" s="141"/>
      <c r="R5" s="138"/>
      <c r="S5" s="141"/>
      <c r="T5" s="138"/>
    </row>
    <row r="6" spans="1:20">
      <c r="A6" s="136">
        <f t="shared" si="0"/>
        <v>6</v>
      </c>
      <c r="B6" s="140" t="s">
        <v>891</v>
      </c>
      <c r="C6" s="46">
        <f t="shared" si="1"/>
        <v>2</v>
      </c>
      <c r="D6" s="138">
        <v>2</v>
      </c>
      <c r="E6" s="141"/>
      <c r="F6" s="138"/>
      <c r="G6" s="141"/>
      <c r="H6" s="138"/>
      <c r="I6" s="141"/>
      <c r="J6" s="138"/>
      <c r="K6" s="141"/>
      <c r="L6" s="138"/>
      <c r="M6" s="141"/>
      <c r="N6" s="138"/>
      <c r="O6" s="141"/>
      <c r="P6" s="138"/>
      <c r="Q6" s="141"/>
      <c r="R6" s="138"/>
      <c r="S6" s="141"/>
      <c r="T6" s="138"/>
    </row>
    <row r="7" spans="1:20">
      <c r="A7" s="136">
        <f t="shared" si="0"/>
        <v>8</v>
      </c>
      <c r="B7" s="140" t="s">
        <v>892</v>
      </c>
      <c r="C7" s="46">
        <f t="shared" si="1"/>
        <v>0</v>
      </c>
      <c r="D7" s="138">
        <v>0</v>
      </c>
      <c r="E7" s="141"/>
      <c r="F7" s="138"/>
      <c r="G7" s="141"/>
      <c r="H7" s="138"/>
      <c r="I7" s="141"/>
      <c r="J7" s="138"/>
      <c r="K7" s="141"/>
      <c r="L7" s="138"/>
      <c r="M7" s="141"/>
      <c r="N7" s="138"/>
      <c r="O7" s="141"/>
      <c r="P7" s="138"/>
      <c r="Q7" s="141"/>
      <c r="R7" s="138"/>
      <c r="S7" s="141"/>
      <c r="T7" s="138"/>
    </row>
    <row r="8" spans="1:20">
      <c r="A8" s="136">
        <f t="shared" si="0"/>
        <v>3</v>
      </c>
      <c r="B8" s="140" t="s">
        <v>887</v>
      </c>
      <c r="C8" s="46">
        <f t="shared" si="1"/>
        <v>5</v>
      </c>
      <c r="D8" s="138">
        <v>5</v>
      </c>
      <c r="E8" s="141"/>
      <c r="F8" s="138"/>
      <c r="G8" s="141"/>
      <c r="H8" s="138"/>
      <c r="I8" s="141"/>
      <c r="J8" s="138"/>
      <c r="K8" s="141"/>
      <c r="L8" s="138"/>
      <c r="M8" s="141"/>
      <c r="N8" s="138"/>
      <c r="O8" s="141"/>
      <c r="P8" s="138"/>
      <c r="Q8" s="141"/>
      <c r="R8" s="138"/>
      <c r="S8" s="141"/>
      <c r="T8" s="138"/>
    </row>
    <row r="9" spans="1:20">
      <c r="A9" s="136">
        <f t="shared" si="0"/>
        <v>8</v>
      </c>
      <c r="B9" s="140" t="s">
        <v>971</v>
      </c>
      <c r="C9" s="46">
        <f t="shared" si="1"/>
        <v>0</v>
      </c>
      <c r="D9" s="138">
        <v>0</v>
      </c>
      <c r="E9" s="141"/>
      <c r="F9" s="138"/>
      <c r="G9" s="141"/>
      <c r="H9" s="138"/>
      <c r="I9" s="141"/>
      <c r="J9" s="138"/>
      <c r="K9" s="141"/>
      <c r="L9" s="138"/>
      <c r="M9" s="141"/>
      <c r="N9" s="138"/>
      <c r="O9" s="141"/>
      <c r="P9" s="138"/>
      <c r="Q9" s="141"/>
      <c r="R9" s="138"/>
      <c r="S9" s="141"/>
      <c r="T9" s="138"/>
    </row>
    <row r="10" spans="1:20">
      <c r="A10" s="136">
        <f t="shared" si="0"/>
        <v>8</v>
      </c>
      <c r="B10" s="140" t="s">
        <v>889</v>
      </c>
      <c r="C10" s="46">
        <f t="shared" si="1"/>
        <v>0</v>
      </c>
      <c r="D10" s="138">
        <v>0</v>
      </c>
      <c r="E10" s="141"/>
      <c r="F10" s="138"/>
      <c r="G10" s="141"/>
      <c r="H10" s="138"/>
      <c r="I10" s="141"/>
      <c r="J10" s="138"/>
      <c r="K10" s="141"/>
      <c r="L10" s="138"/>
      <c r="M10" s="141"/>
      <c r="N10" s="138"/>
      <c r="O10" s="141"/>
      <c r="P10" s="138"/>
      <c r="Q10" s="141"/>
      <c r="R10" s="138"/>
      <c r="S10" s="141"/>
      <c r="T10" s="138"/>
    </row>
    <row r="11" spans="1:20">
      <c r="A11" s="136">
        <f t="shared" si="0"/>
        <v>4</v>
      </c>
      <c r="B11" s="140" t="s">
        <v>968</v>
      </c>
      <c r="C11" s="46">
        <f t="shared" si="1"/>
        <v>4</v>
      </c>
      <c r="D11" s="138">
        <v>4</v>
      </c>
      <c r="E11" s="141"/>
      <c r="F11" s="138"/>
      <c r="G11" s="141"/>
      <c r="H11" s="138"/>
      <c r="I11" s="141"/>
      <c r="J11" s="138"/>
      <c r="K11" s="141"/>
      <c r="L11" s="138"/>
      <c r="M11" s="141"/>
      <c r="N11" s="138"/>
      <c r="O11" s="141"/>
      <c r="P11" s="138"/>
      <c r="Q11" s="141"/>
      <c r="R11" s="138"/>
      <c r="S11" s="141"/>
      <c r="T11" s="138"/>
    </row>
    <row r="12" spans="1:20">
      <c r="A12" s="136">
        <f t="shared" si="0"/>
        <v>8</v>
      </c>
      <c r="B12" s="140" t="s">
        <v>972</v>
      </c>
      <c r="C12" s="46">
        <f t="shared" si="1"/>
        <v>0</v>
      </c>
      <c r="D12" s="138">
        <v>0</v>
      </c>
      <c r="E12" s="141"/>
      <c r="F12" s="138"/>
      <c r="G12" s="141"/>
      <c r="H12" s="138"/>
      <c r="I12" s="141"/>
      <c r="J12" s="138"/>
      <c r="K12" s="141"/>
      <c r="L12" s="138"/>
      <c r="M12" s="141"/>
      <c r="N12" s="138"/>
      <c r="O12" s="141"/>
      <c r="P12" s="138"/>
      <c r="Q12" s="141"/>
      <c r="R12" s="138"/>
      <c r="S12" s="141"/>
      <c r="T12" s="138"/>
    </row>
    <row r="13" spans="1:20">
      <c r="A13" s="136">
        <f t="shared" si="0"/>
        <v>8</v>
      </c>
      <c r="B13" s="140" t="s">
        <v>962</v>
      </c>
      <c r="C13" s="46">
        <f t="shared" si="1"/>
        <v>0</v>
      </c>
      <c r="D13" s="138">
        <v>0</v>
      </c>
      <c r="E13" s="141"/>
      <c r="F13" s="138"/>
      <c r="G13" s="141"/>
      <c r="H13" s="138"/>
      <c r="I13" s="141"/>
      <c r="J13" s="138"/>
      <c r="K13" s="141"/>
      <c r="L13" s="138"/>
      <c r="M13" s="141"/>
      <c r="N13" s="138"/>
      <c r="O13" s="141"/>
      <c r="P13" s="138"/>
      <c r="Q13" s="141"/>
      <c r="R13" s="138"/>
      <c r="S13" s="141"/>
      <c r="T13" s="138"/>
    </row>
    <row r="14" spans="1:20">
      <c r="A14" s="136">
        <f t="shared" si="0"/>
        <v>1</v>
      </c>
      <c r="B14" s="140" t="s">
        <v>888</v>
      </c>
      <c r="C14" s="46">
        <f t="shared" si="1"/>
        <v>7</v>
      </c>
      <c r="D14" s="138">
        <v>7</v>
      </c>
      <c r="E14" s="141"/>
      <c r="F14" s="138"/>
      <c r="G14" s="141"/>
      <c r="H14" s="138"/>
      <c r="I14" s="141"/>
      <c r="J14" s="138"/>
      <c r="K14" s="141"/>
      <c r="L14" s="138"/>
      <c r="M14" s="141"/>
      <c r="N14" s="138"/>
      <c r="O14" s="141"/>
      <c r="P14" s="138"/>
      <c r="Q14" s="141"/>
      <c r="R14" s="138"/>
      <c r="S14" s="141"/>
      <c r="T14" s="138"/>
    </row>
    <row r="15" spans="1:20">
      <c r="A15" s="136">
        <f t="shared" si="0"/>
        <v>8</v>
      </c>
      <c r="B15" s="140" t="s">
        <v>969</v>
      </c>
      <c r="C15" s="46">
        <f t="shared" si="1"/>
        <v>0</v>
      </c>
      <c r="D15" s="138">
        <v>0</v>
      </c>
      <c r="E15" s="141"/>
      <c r="F15" s="138"/>
      <c r="G15" s="141"/>
      <c r="H15" s="138"/>
      <c r="I15" s="141"/>
      <c r="J15" s="138"/>
      <c r="K15" s="141"/>
      <c r="L15" s="138"/>
      <c r="M15" s="141"/>
      <c r="N15" s="138"/>
      <c r="O15" s="141"/>
      <c r="P15" s="138"/>
      <c r="Q15" s="141"/>
      <c r="R15" s="138"/>
      <c r="S15" s="141"/>
      <c r="T15" s="138"/>
    </row>
    <row r="16" spans="1:2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</row>
    <row r="17" spans="1:20">
      <c r="A17" s="56" t="s">
        <v>911</v>
      </c>
      <c r="B17" s="56" t="s">
        <v>893</v>
      </c>
      <c r="C17" s="56" t="s">
        <v>916</v>
      </c>
      <c r="D17" s="56" t="s">
        <v>894</v>
      </c>
      <c r="E17" s="56" t="s">
        <v>895</v>
      </c>
      <c r="F17" s="56" t="s">
        <v>896</v>
      </c>
      <c r="G17" s="56" t="s">
        <v>897</v>
      </c>
      <c r="H17" s="56" t="s">
        <v>898</v>
      </c>
      <c r="I17" s="56" t="s">
        <v>899</v>
      </c>
      <c r="J17" s="56" t="s">
        <v>900</v>
      </c>
      <c r="K17" s="56" t="s">
        <v>901</v>
      </c>
      <c r="L17" s="56" t="s">
        <v>902</v>
      </c>
      <c r="M17" s="56" t="s">
        <v>903</v>
      </c>
      <c r="N17" s="56" t="s">
        <v>904</v>
      </c>
      <c r="O17" s="56" t="s">
        <v>905</v>
      </c>
      <c r="P17" s="56" t="s">
        <v>906</v>
      </c>
      <c r="Q17" s="56" t="s">
        <v>907</v>
      </c>
      <c r="R17" s="56" t="s">
        <v>908</v>
      </c>
      <c r="S17" s="56" t="s">
        <v>909</v>
      </c>
      <c r="T17" s="56" t="s">
        <v>910</v>
      </c>
    </row>
    <row r="18" spans="1:20">
      <c r="A18" s="105" t="s">
        <v>966</v>
      </c>
      <c r="B18" s="140" t="s">
        <v>963</v>
      </c>
      <c r="C18" s="46">
        <f t="shared" ref="C18:C19" si="2">SUM(D18:T18)</f>
        <v>116.9</v>
      </c>
      <c r="D18" s="138">
        <v>116.9</v>
      </c>
      <c r="E18" s="141"/>
      <c r="F18" s="138"/>
      <c r="G18" s="141"/>
      <c r="H18" s="138"/>
      <c r="I18" s="141"/>
      <c r="J18" s="138"/>
      <c r="K18" s="141"/>
      <c r="L18" s="138"/>
      <c r="M18" s="141"/>
      <c r="N18" s="138"/>
      <c r="O18" s="141"/>
      <c r="P18" s="138"/>
      <c r="Q18" s="141"/>
      <c r="R18" s="138"/>
      <c r="S18" s="141"/>
      <c r="T18" s="138"/>
    </row>
    <row r="19" spans="1:20">
      <c r="A19" s="105" t="s">
        <v>966</v>
      </c>
      <c r="B19" s="140" t="s">
        <v>965</v>
      </c>
      <c r="C19" s="46">
        <f t="shared" si="2"/>
        <v>95.080000000000013</v>
      </c>
      <c r="D19" s="138">
        <v>95.080000000000013</v>
      </c>
      <c r="E19" s="141"/>
      <c r="F19" s="138"/>
      <c r="G19" s="141"/>
      <c r="H19" s="138"/>
      <c r="I19" s="141"/>
      <c r="J19" s="138"/>
      <c r="K19" s="141"/>
      <c r="L19" s="138"/>
      <c r="M19" s="141"/>
      <c r="N19" s="138"/>
      <c r="O19" s="141"/>
      <c r="P19" s="138"/>
      <c r="Q19" s="141"/>
      <c r="R19" s="138"/>
      <c r="S19" s="141"/>
      <c r="T19" s="138"/>
    </row>
  </sheetData>
  <autoFilter ref="A1:T1">
    <sortState ref="A2:T15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00"/>
  <sheetViews>
    <sheetView tabSelected="1" workbookViewId="0">
      <selection activeCell="T30" sqref="T30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30.7109375" customWidth="1"/>
    <col min="7" max="7" width="9.7109375" customWidth="1"/>
    <col min="8" max="8" width="8.7109375" customWidth="1"/>
    <col min="9" max="9" width="2.7109375" style="24" customWidth="1"/>
    <col min="10" max="10" width="5.7109375" style="24" customWidth="1"/>
    <col min="11" max="11" width="6.7109375" style="24" customWidth="1"/>
    <col min="12" max="12" width="5.7109375" style="24" customWidth="1"/>
    <col min="13" max="13" width="7.7109375" style="24" customWidth="1"/>
    <col min="14" max="14" width="30.7109375" style="24" customWidth="1"/>
    <col min="15" max="15" width="9.7109375" style="24" customWidth="1"/>
    <col min="16" max="16" width="8.7109375" style="24" customWidth="1"/>
    <col min="17" max="17" width="2.7109375" customWidth="1"/>
    <col min="18" max="18" width="9.140625" style="24" customWidth="1"/>
    <col min="19" max="19" width="16" bestFit="1" customWidth="1"/>
    <col min="20" max="20" width="19" bestFit="1" customWidth="1"/>
    <col min="21" max="21" width="12.28515625" bestFit="1" customWidth="1"/>
  </cols>
  <sheetData>
    <row r="3" spans="2:21">
      <c r="B3" s="13"/>
      <c r="C3" s="45" t="s">
        <v>382</v>
      </c>
      <c r="D3" s="45" t="s">
        <v>867</v>
      </c>
      <c r="E3" s="45" t="s">
        <v>875</v>
      </c>
      <c r="F3" s="106" t="s">
        <v>887</v>
      </c>
      <c r="G3" s="45" t="s">
        <v>868</v>
      </c>
      <c r="H3" s="45" t="s">
        <v>381</v>
      </c>
      <c r="J3" s="13"/>
      <c r="K3" s="45" t="s">
        <v>382</v>
      </c>
      <c r="L3" s="45" t="s">
        <v>867</v>
      </c>
      <c r="M3" s="45" t="s">
        <v>875</v>
      </c>
      <c r="N3" s="107" t="s">
        <v>889</v>
      </c>
      <c r="O3" s="45" t="s">
        <v>868</v>
      </c>
      <c r="P3" s="45" t="s">
        <v>381</v>
      </c>
      <c r="R3" s="45" t="s">
        <v>914</v>
      </c>
      <c r="S3" s="45" t="s">
        <v>912</v>
      </c>
      <c r="T3" s="45" t="s">
        <v>913</v>
      </c>
      <c r="U3" s="45" t="s">
        <v>915</v>
      </c>
    </row>
    <row r="4" spans="2:21">
      <c r="B4" s="43" t="s">
        <v>377</v>
      </c>
      <c r="C4" s="47" t="str">
        <f>IF(F4="","",VLOOKUP(F4,'Weekly Stats'!A:E,2,FALSE))</f>
        <v>WXS</v>
      </c>
      <c r="D4" s="48">
        <f>IF(F4="","",VLOOKUP(F4,'Weekly Stats'!A:E,5,FALSE))</f>
        <v>9</v>
      </c>
      <c r="E4" s="49" t="str">
        <f>IF(F4="","QB",VLOOKUP(F4,'Weekly Stats'!A:E,3,FALSE))</f>
        <v>QB1</v>
      </c>
      <c r="F4" s="139" t="s">
        <v>145</v>
      </c>
      <c r="G4" s="44">
        <f>IF(F4="","0", VLOOKUP(F4,'Weekly Stats'!A:E,4,FALSE))</f>
        <v>123000</v>
      </c>
      <c r="H4" s="46">
        <f>IF(F4="","0", VLOOKUP(F4,TOTALS!C$1:D$800,2,FALSE))</f>
        <v>21.740000000000002</v>
      </c>
      <c r="J4" s="43" t="s">
        <v>377</v>
      </c>
      <c r="K4" s="47" t="str">
        <f>IF(N4="","",VLOOKUP(N4,'Weekly Stats'!A:E,2,FALSE))</f>
        <v>WXS</v>
      </c>
      <c r="L4" s="48">
        <f>IF(N4="","",VLOOKUP(N4,'Weekly Stats'!A:E,5,FALSE))</f>
        <v>9</v>
      </c>
      <c r="M4" s="49" t="str">
        <f>IF(N4="","QB",VLOOKUP(N4,'Weekly Stats'!A:E,3,FALSE))</f>
        <v>QB2</v>
      </c>
      <c r="N4" s="108" t="s">
        <v>140</v>
      </c>
      <c r="O4" s="44">
        <f>IF(N4="","0", VLOOKUP(N4,'Weekly Stats'!A:E,4,FALSE))</f>
        <v>103000</v>
      </c>
      <c r="P4" s="46">
        <f>IF(N4="","0", VLOOKUP(N4,TOTALS!C$1:D$800,2,FALSE))</f>
        <v>0</v>
      </c>
      <c r="R4" s="57">
        <f t="shared" ref="R4:R17" si="0">RANK(T4,T$4:T$17,0)</f>
        <v>7</v>
      </c>
      <c r="S4" s="57" t="str">
        <f>M$67</f>
        <v>Anthony Moyer</v>
      </c>
      <c r="T4" s="57">
        <f>P$67</f>
        <v>83.92</v>
      </c>
      <c r="U4" s="57">
        <f t="shared" ref="U4:U17" si="1">IF(R4=1,7,IF(R4=2,6,IF(R4=3,5,IF(R4=4,4,IF(R4=5,3,IF(R4=6,2,IF(R4=7,1,0)))))))</f>
        <v>1</v>
      </c>
    </row>
    <row r="5" spans="2:21">
      <c r="B5" s="43" t="s">
        <v>378</v>
      </c>
      <c r="C5" s="47" t="str">
        <f>IF(F5="","",VLOOKUP(F5,'Weekly Stats'!A:E,2,FALSE))</f>
        <v>TMNT</v>
      </c>
      <c r="D5" s="48">
        <f>IF(F5="","",VLOOKUP(F5,'Weekly Stats'!A:E,5,FALSE))</f>
        <v>7</v>
      </c>
      <c r="E5" s="49" t="str">
        <f>IF(F5="","RB",VLOOKUP(F5,'Weekly Stats'!A:E,3,FALSE))</f>
        <v>RB1</v>
      </c>
      <c r="F5" s="142" t="s">
        <v>221</v>
      </c>
      <c r="G5" s="44">
        <f>IF(F5="","0", VLOOKUP(F5,'Weekly Stats'!A:E,4,FALSE))</f>
        <v>107000</v>
      </c>
      <c r="H5" s="46">
        <f>IF(F5="","0", VLOOKUP(F5,TOTALS!C$1:D$800,2,FALSE))</f>
        <v>39.5</v>
      </c>
      <c r="J5" s="43" t="s">
        <v>378</v>
      </c>
      <c r="K5" s="47" t="str">
        <f>IF(N5="","",VLOOKUP(N5,'Weekly Stats'!A:E,2,FALSE))</f>
        <v>ROB</v>
      </c>
      <c r="L5" s="48">
        <f>IF(N5="","",VLOOKUP(N5,'Weekly Stats'!A:E,5,FALSE))</f>
        <v>9</v>
      </c>
      <c r="M5" s="49" t="str">
        <f>IF(N5="","QB",VLOOKUP(N5,'Weekly Stats'!A:E,3,FALSE))</f>
        <v>RB1</v>
      </c>
      <c r="N5" s="109" t="s">
        <v>670</v>
      </c>
      <c r="O5" s="44">
        <f>IF(N5="","0", VLOOKUP(N5,'Weekly Stats'!A:E,4,FALSE))</f>
        <v>85000</v>
      </c>
      <c r="P5" s="46">
        <f>IF(N5="","0", VLOOKUP(N5,TOTALS!C$1:D$800,2,FALSE))</f>
        <v>17.899999999999999</v>
      </c>
      <c r="R5" s="57">
        <f t="shared" si="0"/>
        <v>11</v>
      </c>
      <c r="S5" s="57" t="str">
        <f>E$78</f>
        <v>Bill DeVore</v>
      </c>
      <c r="T5" s="57">
        <f>H$78</f>
        <v>69.039999999999992</v>
      </c>
      <c r="U5" s="57">
        <f t="shared" si="1"/>
        <v>0</v>
      </c>
    </row>
    <row r="6" spans="2:21">
      <c r="B6" s="43" t="s">
        <v>379</v>
      </c>
      <c r="C6" s="47" t="str">
        <f>IF(F6="","",VLOOKUP(F6,'Weekly Stats'!A:E,2,FALSE))</f>
        <v>SJ</v>
      </c>
      <c r="D6" s="48">
        <f>IF(F6="","",VLOOKUP(F6,'Weekly Stats'!A:E,5,FALSE))</f>
        <v>8</v>
      </c>
      <c r="E6" s="49" t="str">
        <f>IF(F6="","WR",VLOOKUP(F6,'Weekly Stats'!A:E,3,FALSE))</f>
        <v>WR1</v>
      </c>
      <c r="F6" s="139" t="s">
        <v>757</v>
      </c>
      <c r="G6" s="44">
        <f>IF(F6="","0", VLOOKUP(F6,'Weekly Stats'!A:E,4,FALSE))</f>
        <v>66000</v>
      </c>
      <c r="H6" s="46">
        <f>IF(F6="","0", VLOOKUP(F6,TOTALS!C$1:D$800,2,FALSE))</f>
        <v>26.1</v>
      </c>
      <c r="J6" s="43" t="s">
        <v>379</v>
      </c>
      <c r="K6" s="47" t="str">
        <f>IF(N6="","",VLOOKUP(N6,'Weekly Stats'!A:E,2,FALSE))</f>
        <v>HOF</v>
      </c>
      <c r="L6" s="48">
        <f>IF(N6="","",VLOOKUP(N6,'Weekly Stats'!A:E,5,FALSE))</f>
        <v>5</v>
      </c>
      <c r="M6" s="49" t="str">
        <f>IF(N6="","QB",VLOOKUP(N6,'Weekly Stats'!A:E,3,FALSE))</f>
        <v>WR2</v>
      </c>
      <c r="N6" s="108" t="s">
        <v>622</v>
      </c>
      <c r="O6" s="44">
        <f>IF(N6="","0", VLOOKUP(N6,'Weekly Stats'!A:E,4,FALSE))</f>
        <v>87000</v>
      </c>
      <c r="P6" s="46">
        <f>IF(N6="","0", VLOOKUP(N6,TOTALS!C$1:D$800,2,FALSE))</f>
        <v>15.5</v>
      </c>
      <c r="R6" s="57">
        <f t="shared" si="0"/>
        <v>5</v>
      </c>
      <c r="S6" s="57" t="str">
        <f>E$67</f>
        <v>Chris McCleese</v>
      </c>
      <c r="T6" s="57">
        <f>H$67</f>
        <v>88.960000000000008</v>
      </c>
      <c r="U6" s="57">
        <f t="shared" si="1"/>
        <v>3</v>
      </c>
    </row>
    <row r="7" spans="2:21">
      <c r="B7" s="43" t="s">
        <v>379</v>
      </c>
      <c r="C7" s="47" t="str">
        <f>IF(F7="","",VLOOKUP(F7,'Weekly Stats'!A:E,2,FALSE))</f>
        <v>RBW</v>
      </c>
      <c r="D7" s="48">
        <f>IF(F7="","",VLOOKUP(F7,'Weekly Stats'!A:E,5,FALSE))</f>
        <v>5</v>
      </c>
      <c r="E7" s="49" t="str">
        <f>IF(F7="","WR",VLOOKUP(F7,'Weekly Stats'!A:E,3,FALSE))</f>
        <v>WR2</v>
      </c>
      <c r="F7" s="139" t="s">
        <v>641</v>
      </c>
      <c r="G7" s="44">
        <f>IF(F7="","0", VLOOKUP(F7,'Weekly Stats'!A:E,4,FALSE))</f>
        <v>17000</v>
      </c>
      <c r="H7" s="46">
        <f>IF(F7="","0", VLOOKUP(F7,TOTALS!C$1:D$800,2,FALSE))</f>
        <v>0.1</v>
      </c>
      <c r="J7" s="43" t="s">
        <v>379</v>
      </c>
      <c r="K7" s="47" t="str">
        <f>IF(N7="","",VLOOKUP(N7,'Weekly Stats'!A:E,2,FALSE))</f>
        <v>AA</v>
      </c>
      <c r="L7" s="48">
        <f>IF(N7="","",VLOOKUP(N7,'Weekly Stats'!A:E,5,FALSE))</f>
        <v>10</v>
      </c>
      <c r="M7" s="49" t="str">
        <f>IF(N7="","QB",VLOOKUP(N7,'Weekly Stats'!A:E,3,FALSE))</f>
        <v>WR1</v>
      </c>
      <c r="N7" s="108" t="s">
        <v>248</v>
      </c>
      <c r="O7" s="44">
        <f>IF(N7="","0", VLOOKUP(N7,'Weekly Stats'!A:E,4,FALSE))</f>
        <v>91000</v>
      </c>
      <c r="P7" s="46">
        <f>IF(N7="","0", VLOOKUP(N7,TOTALS!C$1:D$800,2,FALSE))</f>
        <v>32.200000000000003</v>
      </c>
      <c r="R7" s="57">
        <f t="shared" si="0"/>
        <v>2</v>
      </c>
      <c r="S7" s="57" t="str">
        <f>M$34</f>
        <v>Evil Dave Fogle</v>
      </c>
      <c r="T7" s="57">
        <f>P$34</f>
        <v>103.82000000000001</v>
      </c>
      <c r="U7" s="57">
        <f t="shared" si="1"/>
        <v>6</v>
      </c>
    </row>
    <row r="8" spans="2:21">
      <c r="B8" s="43" t="s">
        <v>874</v>
      </c>
      <c r="C8" s="47" t="str">
        <f>IF(F8="","",VLOOKUP(F8,'Weekly Stats'!A:E,2,FALSE))</f>
        <v>WW</v>
      </c>
      <c r="D8" s="48">
        <f>IF(F8="","",VLOOKUP(F8,'Weekly Stats'!A:E,5,FALSE))</f>
        <v>5</v>
      </c>
      <c r="E8" s="49" t="str">
        <f>IF(F8="","TE",VLOOKUP(F8,'Weekly Stats'!A:E,3,FALSE))</f>
        <v>TE1</v>
      </c>
      <c r="F8" s="139" t="s">
        <v>601</v>
      </c>
      <c r="G8" s="44">
        <f>IF(F8="","0", VLOOKUP(F8,'Weekly Stats'!A:E,4,FALSE))</f>
        <v>21000</v>
      </c>
      <c r="H8" s="46">
        <f>IF(F8="","0", VLOOKUP(F8,TOTALS!C$1:D$800,2,FALSE))</f>
        <v>1.5</v>
      </c>
      <c r="J8" s="43" t="s">
        <v>874</v>
      </c>
      <c r="K8" s="47" t="str">
        <f>IF(N8="","",VLOOKUP(N8,'Weekly Stats'!A:E,2,FALSE))</f>
        <v>WXS</v>
      </c>
      <c r="L8" s="48">
        <f>IF(N8="","",VLOOKUP(N8,'Weekly Stats'!A:E,5,FALSE))</f>
        <v>9</v>
      </c>
      <c r="M8" s="49" t="str">
        <f>IF(N8="","QB",VLOOKUP(N8,'Weekly Stats'!A:E,3,FALSE))</f>
        <v>TE2</v>
      </c>
      <c r="N8" s="108" t="s">
        <v>474</v>
      </c>
      <c r="O8" s="44">
        <f>IF(N8="","0", VLOOKUP(N8,'Weekly Stats'!A:E,4,FALSE))</f>
        <v>10000</v>
      </c>
      <c r="P8" s="46">
        <f>IF(N8="","0", VLOOKUP(N8,TOTALS!C$1:D$800,2,FALSE))</f>
        <v>0</v>
      </c>
      <c r="R8" s="57">
        <f t="shared" si="0"/>
        <v>6</v>
      </c>
      <c r="S8" s="57" t="str">
        <f>E$45</f>
        <v>Jason Peterson</v>
      </c>
      <c r="T8" s="57">
        <f>H$45</f>
        <v>84.16</v>
      </c>
      <c r="U8" s="57">
        <f t="shared" si="1"/>
        <v>2</v>
      </c>
    </row>
    <row r="9" spans="2:21">
      <c r="B9" s="43" t="s">
        <v>380</v>
      </c>
      <c r="C9" s="47" t="str">
        <f>IF(F9="","",VLOOKUP(F9,'Weekly Stats'!A:E,2,FALSE))</f>
        <v>GI</v>
      </c>
      <c r="D9" s="48">
        <f>IF(F9="","",VLOOKUP(F9,'Weekly Stats'!A:E,5,FALSE))</f>
        <v>8</v>
      </c>
      <c r="E9" s="49" t="str">
        <f>IF(F9="","FLEX",VLOOKUP(F9,'Weekly Stats'!A:E,3,FALSE))</f>
        <v>RB1</v>
      </c>
      <c r="F9" s="139" t="s">
        <v>729</v>
      </c>
      <c r="G9" s="44">
        <f>IF(F9="","0", VLOOKUP(F9,'Weekly Stats'!A:E,4,FALSE))</f>
        <v>102000</v>
      </c>
      <c r="H9" s="46">
        <f>IF(F9="","0", VLOOKUP(F9,TOTALS!C$1:D$800,2,FALSE))</f>
        <v>4.2</v>
      </c>
      <c r="J9" s="43" t="s">
        <v>380</v>
      </c>
      <c r="K9" s="47" t="str">
        <f>IF(N9="","",VLOOKUP(N9,'Weekly Stats'!A:E,2,FALSE))</f>
        <v>OFF</v>
      </c>
      <c r="L9" s="48">
        <f>IF(N9="","",VLOOKUP(N9,'Weekly Stats'!A:E,5,FALSE))</f>
        <v>8</v>
      </c>
      <c r="M9" s="49" t="str">
        <f>IF(N9="","QB",VLOOKUP(N9,'Weekly Stats'!A:E,3,FALSE))</f>
        <v>RB2</v>
      </c>
      <c r="N9" s="108" t="s">
        <v>108</v>
      </c>
      <c r="O9" s="44">
        <f>IF(N9="","0", VLOOKUP(N9,'Weekly Stats'!A:E,4,FALSE))</f>
        <v>49000</v>
      </c>
      <c r="P9" s="46">
        <f>IF(N9="","0", VLOOKUP(N9,TOTALS!C$1:D$800,2,FALSE))</f>
        <v>12.200000000000001</v>
      </c>
      <c r="R9" s="57">
        <f t="shared" si="0"/>
        <v>10</v>
      </c>
      <c r="S9" s="57" t="str">
        <f>M$56</f>
        <v>Jim Schoch</v>
      </c>
      <c r="T9" s="57">
        <f>P$56</f>
        <v>75.300000000000011</v>
      </c>
      <c r="U9" s="57">
        <f t="shared" si="1"/>
        <v>0</v>
      </c>
    </row>
    <row r="10" spans="2:21">
      <c r="B10" s="43" t="s">
        <v>59</v>
      </c>
      <c r="C10" s="47" t="str">
        <f>IF(F10="","",VLOOKUP(F10,'Weekly Stats'!A:E,2,FALSE))</f>
        <v>PKMN</v>
      </c>
      <c r="D10" s="48">
        <f>IF(F10="","",VLOOKUP(F10,'Weekly Stats'!A:E,5,FALSE))</f>
        <v>8</v>
      </c>
      <c r="E10" s="49" t="s">
        <v>59</v>
      </c>
      <c r="F10" s="139" t="s">
        <v>792</v>
      </c>
      <c r="G10" s="44">
        <f>IF(F10="","0", VLOOKUP(F10,'Weekly Stats'!A:E,4,FALSE))</f>
        <v>26000</v>
      </c>
      <c r="H10" s="46">
        <f>IF(F10="","0", VLOOKUP(F10,TOTALS!C$1:D$800,2,FALSE))</f>
        <v>4</v>
      </c>
      <c r="J10" s="43" t="s">
        <v>59</v>
      </c>
      <c r="K10" s="47" t="str">
        <f>IF(N10="","",VLOOKUP(N10,'Weekly Stats'!A:E,2,FALSE))</f>
        <v>ROB</v>
      </c>
      <c r="L10" s="48">
        <f>IF(N10="","",VLOOKUP(N10,'Weekly Stats'!A:E,5,FALSE))</f>
        <v>9</v>
      </c>
      <c r="M10" s="49" t="s">
        <v>59</v>
      </c>
      <c r="N10" s="108" t="s">
        <v>331</v>
      </c>
      <c r="O10" s="44">
        <f>IF(N10="","0", VLOOKUP(N10,'Weekly Stats'!A:E,4,FALSE))</f>
        <v>26000</v>
      </c>
      <c r="P10" s="46">
        <f>IF(N10="","0", VLOOKUP(N10,TOTALS!C$1:D$800,2,FALSE))</f>
        <v>3</v>
      </c>
      <c r="R10" s="57">
        <f t="shared" si="0"/>
        <v>3</v>
      </c>
      <c r="S10" s="57" t="str">
        <f>E$12</f>
        <v>John Balog</v>
      </c>
      <c r="T10" s="57">
        <f>H$12</f>
        <v>97.14</v>
      </c>
      <c r="U10" s="57">
        <f t="shared" si="1"/>
        <v>5</v>
      </c>
    </row>
    <row r="11" spans="2:21">
      <c r="B11" s="43" t="s">
        <v>77</v>
      </c>
      <c r="C11" s="47" t="str">
        <f>IF(F11="","",VLOOKUP(F11,'Team Stats'!A$1:D$28,4,FALSE))</f>
        <v>WXS</v>
      </c>
      <c r="D11" s="48">
        <f>IF(F11="","",VLOOKUP(F11,'Team Stats'!A$1:C$28,3,FALSE))</f>
        <v>9</v>
      </c>
      <c r="E11" s="49" t="s">
        <v>77</v>
      </c>
      <c r="F11" s="139" t="s">
        <v>843</v>
      </c>
      <c r="G11" s="44">
        <f>IF(F11="","0", VLOOKUP(F11,'Team Stats'!A$1:B$28,2,FALSE))</f>
        <v>37000</v>
      </c>
      <c r="H11" s="46">
        <f>IF(F11="","0", VLOOKUP(F11,'Pts Per'!A$5:I$32,9,FALSE))</f>
        <v>0</v>
      </c>
      <c r="J11" s="43" t="s">
        <v>77</v>
      </c>
      <c r="K11" s="47" t="str">
        <f>IF(N11="","",VLOOKUP(N11,'Team Stats'!A$1:D$28,4,FALSE))</f>
        <v>WHO</v>
      </c>
      <c r="L11" s="48">
        <f>IF(N11="","",VLOOKUP(N11,'Team Stats'!A$1:C$28,3,FALSE))</f>
        <v>6</v>
      </c>
      <c r="M11" s="49" t="s">
        <v>77</v>
      </c>
      <c r="N11" s="108" t="s">
        <v>837</v>
      </c>
      <c r="O11" s="44">
        <f>IF(N11="","0", VLOOKUP(N11,'Team Stats'!A$1:B$28,2,FALSE))</f>
        <v>48000</v>
      </c>
      <c r="P11" s="46">
        <f>IF(N11="","0", VLOOKUP(N11,'Pts Per'!A$5:I$32,9,FALSE))</f>
        <v>2</v>
      </c>
      <c r="R11" s="57">
        <f t="shared" si="0"/>
        <v>12</v>
      </c>
      <c r="S11" s="57" t="str">
        <f>M$45</f>
        <v>Jon Jobber Mann</v>
      </c>
      <c r="T11" s="57">
        <f>P$45</f>
        <v>66.300000000000011</v>
      </c>
      <c r="U11" s="57">
        <f t="shared" si="1"/>
        <v>0</v>
      </c>
    </row>
    <row r="12" spans="2:21">
      <c r="B12" s="13"/>
      <c r="C12" s="13"/>
      <c r="D12" s="13"/>
      <c r="E12" s="13" t="str">
        <f>F3</f>
        <v>John Balog</v>
      </c>
      <c r="F12" s="50" t="str">
        <f>IF(G12&gt;500000,"ERROR - OVER CAP!","TOTAL:")</f>
        <v>TOTAL:</v>
      </c>
      <c r="G12" s="51">
        <f>SUM(G4:G11)</f>
        <v>499000</v>
      </c>
      <c r="H12" s="52">
        <f>SUM(H4:H11)</f>
        <v>97.14</v>
      </c>
      <c r="J12" s="13"/>
      <c r="K12" s="13"/>
      <c r="L12" s="13"/>
      <c r="M12" s="13" t="str">
        <f>N3</f>
        <v>Josh Fleming</v>
      </c>
      <c r="N12" s="50" t="str">
        <f>IF(O12&gt;500000,"ERROR - OVER CAP!","TOTAL:")</f>
        <v>TOTAL:</v>
      </c>
      <c r="O12" s="51">
        <f>SUM(O4:O11)</f>
        <v>499000</v>
      </c>
      <c r="P12" s="52">
        <f>SUM(P4:P11)</f>
        <v>82.8</v>
      </c>
      <c r="R12" s="57">
        <f t="shared" si="0"/>
        <v>8</v>
      </c>
      <c r="S12" s="57" t="str">
        <f>M$12</f>
        <v>Josh Fleming</v>
      </c>
      <c r="T12" s="57">
        <f>P$12</f>
        <v>82.8</v>
      </c>
      <c r="U12" s="57">
        <f t="shared" si="1"/>
        <v>0</v>
      </c>
    </row>
    <row r="13" spans="2:21">
      <c r="R13" s="57">
        <f t="shared" si="0"/>
        <v>4</v>
      </c>
      <c r="S13" s="57" t="str">
        <f>E$56</f>
        <v>Leon Hairston</v>
      </c>
      <c r="T13" s="57">
        <f>H$56</f>
        <v>96.640000000000015</v>
      </c>
      <c r="U13" s="57">
        <f t="shared" si="1"/>
        <v>4</v>
      </c>
    </row>
    <row r="14" spans="2:21">
      <c r="B14" s="13"/>
      <c r="C14" s="45" t="s">
        <v>382</v>
      </c>
      <c r="D14" s="45" t="s">
        <v>867</v>
      </c>
      <c r="E14" s="45" t="s">
        <v>875</v>
      </c>
      <c r="F14" s="110" t="s">
        <v>888</v>
      </c>
      <c r="G14" s="45" t="s">
        <v>868</v>
      </c>
      <c r="H14" s="45" t="s">
        <v>381</v>
      </c>
      <c r="J14" s="13"/>
      <c r="K14" s="45" t="s">
        <v>382</v>
      </c>
      <c r="L14" s="45" t="s">
        <v>867</v>
      </c>
      <c r="M14" s="45" t="s">
        <v>875</v>
      </c>
      <c r="N14" s="111" t="s">
        <v>962</v>
      </c>
      <c r="O14" s="45" t="s">
        <v>868</v>
      </c>
      <c r="P14" s="45" t="s">
        <v>381</v>
      </c>
      <c r="R14" s="57">
        <f t="shared" si="0"/>
        <v>9</v>
      </c>
      <c r="S14" s="57" t="str">
        <f>M$78</f>
        <v>Mister Fox</v>
      </c>
      <c r="T14" s="57">
        <f>P$78</f>
        <v>79.539999999999992</v>
      </c>
      <c r="U14" s="57">
        <f t="shared" si="1"/>
        <v>0</v>
      </c>
    </row>
    <row r="15" spans="2:21">
      <c r="B15" s="43" t="s">
        <v>377</v>
      </c>
      <c r="C15" s="47" t="str">
        <f>IF(F15="","",VLOOKUP(F15,'Weekly Stats'!A:E,2,FALSE))</f>
        <v>PKMN</v>
      </c>
      <c r="D15" s="48">
        <f>IF(F15="","",VLOOKUP(F15,'Weekly Stats'!A:E,5,FALSE))</f>
        <v>8</v>
      </c>
      <c r="E15" s="49" t="str">
        <f>IF(F15="","QB",VLOOKUP(F15,'Weekly Stats'!A:E,3,FALSE))</f>
        <v>QB1</v>
      </c>
      <c r="F15" s="149" t="s">
        <v>769</v>
      </c>
      <c r="G15" s="44">
        <f>IF(F15="","0", VLOOKUP(F15,'Weekly Stats'!A:E,4,FALSE))</f>
        <v>90000</v>
      </c>
      <c r="H15" s="46">
        <f>IF(F15="","0", VLOOKUP(F15,TOTALS!C$1:D$800,2,FALSE))</f>
        <v>8.9600000000000009</v>
      </c>
      <c r="J15" s="43" t="s">
        <v>377</v>
      </c>
      <c r="K15" s="47" t="str">
        <f>IF(N15="","",VLOOKUP(N15,'Weekly Stats'!A:E,2,FALSE))</f>
        <v>WXS</v>
      </c>
      <c r="L15" s="48">
        <f>IF(N15="","",VLOOKUP(N15,'Weekly Stats'!A:E,5,FALSE))</f>
        <v>9</v>
      </c>
      <c r="M15" s="49" t="str">
        <f>IF(N15="","QB",VLOOKUP(N15,'Weekly Stats'!A:E,3,FALSE))</f>
        <v>QB1</v>
      </c>
      <c r="N15" s="112" t="s">
        <v>145</v>
      </c>
      <c r="O15" s="44">
        <f>IF(N15="","0", VLOOKUP(N15,'Weekly Stats'!A:E,4,FALSE))</f>
        <v>123000</v>
      </c>
      <c r="P15" s="46">
        <f>IF(N15="","0", VLOOKUP(N15,TOTALS!C$1:D$800,2,FALSE))</f>
        <v>21.740000000000002</v>
      </c>
      <c r="R15" s="57">
        <f t="shared" si="0"/>
        <v>13</v>
      </c>
      <c r="S15" s="57" t="str">
        <f>M$23</f>
        <v>Nick Dean</v>
      </c>
      <c r="T15" s="57">
        <f>P$23</f>
        <v>51.040000000000006</v>
      </c>
      <c r="U15" s="57">
        <f t="shared" si="1"/>
        <v>0</v>
      </c>
    </row>
    <row r="16" spans="2:21">
      <c r="B16" s="43" t="s">
        <v>378</v>
      </c>
      <c r="C16" s="47" t="str">
        <f>IF(F16="","",VLOOKUP(F16,'Weekly Stats'!A:E,2,FALSE))</f>
        <v>TMNT</v>
      </c>
      <c r="D16" s="48">
        <f>IF(F16="","",VLOOKUP(F16,'Weekly Stats'!A:E,5,FALSE))</f>
        <v>7</v>
      </c>
      <c r="E16" s="49" t="str">
        <f>IF(F16="","RB",VLOOKUP(F16,'Weekly Stats'!A:E,3,FALSE))</f>
        <v>RB1</v>
      </c>
      <c r="F16" s="143" t="s">
        <v>221</v>
      </c>
      <c r="G16" s="44">
        <f>IF(F16="","0", VLOOKUP(F16,'Weekly Stats'!A:E,4,FALSE))</f>
        <v>107000</v>
      </c>
      <c r="H16" s="46">
        <f>IF(F16="","0", VLOOKUP(F16,TOTALS!C$1:D$800,2,FALSE))</f>
        <v>39.5</v>
      </c>
      <c r="J16" s="43" t="s">
        <v>378</v>
      </c>
      <c r="K16" s="47" t="str">
        <f>IF(N16="","",VLOOKUP(N16,'Weekly Stats'!A:E,2,FALSE))</f>
        <v>OFF</v>
      </c>
      <c r="L16" s="48">
        <f>IF(N16="","",VLOOKUP(N16,'Weekly Stats'!A:E,5,FALSE))</f>
        <v>8</v>
      </c>
      <c r="M16" s="49" t="str">
        <f>IF(N16="","QB",VLOOKUP(N16,'Weekly Stats'!A:E,3,FALSE))</f>
        <v>RB1</v>
      </c>
      <c r="N16" s="113" t="s">
        <v>107</v>
      </c>
      <c r="O16" s="44">
        <f>IF(N16="","0", VLOOKUP(N16,'Weekly Stats'!A:E,4,FALSE))</f>
        <v>74000</v>
      </c>
      <c r="P16" s="46">
        <f>IF(N16="","0", VLOOKUP(N16,TOTALS!C$1:D$800,2,FALSE))</f>
        <v>7.7000000000000011</v>
      </c>
      <c r="R16" s="57">
        <f t="shared" si="0"/>
        <v>1</v>
      </c>
      <c r="S16" s="57" t="str">
        <f>E$23</f>
        <v>Shaun Costanza</v>
      </c>
      <c r="T16" s="57">
        <f>H$23</f>
        <v>107.06000000000002</v>
      </c>
      <c r="U16" s="57">
        <f t="shared" si="1"/>
        <v>7</v>
      </c>
    </row>
    <row r="17" spans="2:21">
      <c r="B17" s="43" t="s">
        <v>379</v>
      </c>
      <c r="C17" s="47" t="str">
        <f>IF(F17="","",VLOOKUP(F17,'Weekly Stats'!A:E,2,FALSE))</f>
        <v>8BB</v>
      </c>
      <c r="D17" s="48">
        <f>IF(F17="","",VLOOKUP(F17,'Weekly Stats'!A:E,5,FALSE))</f>
        <v>7</v>
      </c>
      <c r="E17" s="49" t="str">
        <f>IF(F17="","WR",VLOOKUP(F17,'Weekly Stats'!A:E,3,FALSE))</f>
        <v>WR1</v>
      </c>
      <c r="F17" s="149" t="s">
        <v>210</v>
      </c>
      <c r="G17" s="44">
        <f>IF(F17="","0", VLOOKUP(F17,'Weekly Stats'!A:E,4,FALSE))</f>
        <v>67000</v>
      </c>
      <c r="H17" s="46">
        <f>IF(F17="","0", VLOOKUP(F17,TOTALS!C$1:D$800,2,FALSE))</f>
        <v>12.9</v>
      </c>
      <c r="J17" s="43" t="s">
        <v>379</v>
      </c>
      <c r="K17" s="47" t="str">
        <f>IF(N17="","",VLOOKUP(N17,'Weekly Stats'!A:E,2,FALSE))</f>
        <v>OFF</v>
      </c>
      <c r="L17" s="48">
        <f>IF(N17="","",VLOOKUP(N17,'Weekly Stats'!A:E,5,FALSE))</f>
        <v>8</v>
      </c>
      <c r="M17" s="49" t="str">
        <f>IF(N17="","QB",VLOOKUP(N17,'Weekly Stats'!A:E,3,FALSE))</f>
        <v>WR2</v>
      </c>
      <c r="N17" s="112" t="s">
        <v>428</v>
      </c>
      <c r="O17" s="44">
        <f>IF(N17="","0", VLOOKUP(N17,'Weekly Stats'!A:E,4,FALSE))</f>
        <v>71000</v>
      </c>
      <c r="P17" s="46">
        <f>IF(N17="","0", VLOOKUP(N17,TOTALS!C$1:D$800,2,FALSE))</f>
        <v>11</v>
      </c>
      <c r="R17" s="57">
        <f t="shared" si="0"/>
        <v>14</v>
      </c>
      <c r="S17" s="57" t="str">
        <f>E$34</f>
        <v>Tony The Bum</v>
      </c>
      <c r="T17" s="57">
        <f>H$34</f>
        <v>47.540000000000006</v>
      </c>
      <c r="U17" s="57">
        <f t="shared" si="1"/>
        <v>0</v>
      </c>
    </row>
    <row r="18" spans="2:21">
      <c r="B18" s="43" t="s">
        <v>379</v>
      </c>
      <c r="C18" s="47" t="str">
        <f>IF(F18="","",VLOOKUP(F18,'Weekly Stats'!A:E,2,FALSE))</f>
        <v>SJ</v>
      </c>
      <c r="D18" s="48">
        <f>IF(F18="","",VLOOKUP(F18,'Weekly Stats'!A:E,5,FALSE))</f>
        <v>8</v>
      </c>
      <c r="E18" s="49" t="str">
        <f>IF(F18="","WR",VLOOKUP(F18,'Weekly Stats'!A:E,3,FALSE))</f>
        <v>WR1</v>
      </c>
      <c r="F18" s="149" t="s">
        <v>757</v>
      </c>
      <c r="G18" s="44">
        <f>IF(F18="","0", VLOOKUP(F18,'Weekly Stats'!A:E,4,FALSE))</f>
        <v>66000</v>
      </c>
      <c r="H18" s="46">
        <f>IF(F18="","0", VLOOKUP(F18,TOTALS!C$1:D$800,2,FALSE))</f>
        <v>26.1</v>
      </c>
      <c r="J18" s="43" t="s">
        <v>379</v>
      </c>
      <c r="K18" s="47" t="str">
        <f>IF(N18="","",VLOOKUP(N18,'Weekly Stats'!A:E,2,FALSE))</f>
        <v>HOF</v>
      </c>
      <c r="L18" s="48">
        <f>IF(N18="","",VLOOKUP(N18,'Weekly Stats'!A:E,5,FALSE))</f>
        <v>5</v>
      </c>
      <c r="M18" s="49" t="str">
        <f>IF(N18="","QB",VLOOKUP(N18,'Weekly Stats'!A:E,3,FALSE))</f>
        <v>WR3</v>
      </c>
      <c r="N18" s="112" t="s">
        <v>623</v>
      </c>
      <c r="O18" s="44">
        <f>IF(N18="","0", VLOOKUP(N18,'Weekly Stats'!A:E,4,FALSE))</f>
        <v>10000</v>
      </c>
      <c r="P18" s="46">
        <f>IF(N18="","0", VLOOKUP(N18,TOTALS!C$1:D$800,2,FALSE))</f>
        <v>0</v>
      </c>
      <c r="R18"/>
    </row>
    <row r="19" spans="2:21">
      <c r="B19" s="43" t="s">
        <v>874</v>
      </c>
      <c r="C19" s="47" t="str">
        <f>IF(F19="","",VLOOKUP(F19,'Weekly Stats'!A:E,2,FALSE))</f>
        <v>AZE</v>
      </c>
      <c r="D19" s="48">
        <f>IF(F19="","",VLOOKUP(F19,'Weekly Stats'!A:E,5,FALSE))</f>
        <v>9</v>
      </c>
      <c r="E19" s="49" t="str">
        <f>IF(F19="","TE",VLOOKUP(F19,'Weekly Stats'!A:E,3,FALSE))</f>
        <v>TE1</v>
      </c>
      <c r="F19" s="149" t="s">
        <v>171</v>
      </c>
      <c r="G19" s="44">
        <f>IF(F19="","0", VLOOKUP(F19,'Weekly Stats'!A:E,4,FALSE))</f>
        <v>56000</v>
      </c>
      <c r="H19" s="46">
        <f>IF(F19="","0", VLOOKUP(F19,TOTALS!C$1:D$800,2,FALSE))</f>
        <v>1.4</v>
      </c>
      <c r="J19" s="43" t="s">
        <v>874</v>
      </c>
      <c r="K19" s="47" t="str">
        <f>IF(N19="","",VLOOKUP(N19,'Weekly Stats'!A:E,2,FALSE))</f>
        <v>CHA</v>
      </c>
      <c r="L19" s="48">
        <f>IF(N19="","",VLOOKUP(N19,'Weekly Stats'!A:E,5,FALSE))</f>
        <v>10</v>
      </c>
      <c r="M19" s="49" t="str">
        <f>IF(N19="","QB",VLOOKUP(N19,'Weekly Stats'!A:E,3,FALSE))</f>
        <v>TE1</v>
      </c>
      <c r="N19" s="112" t="s">
        <v>689</v>
      </c>
      <c r="O19" s="44">
        <f>IF(N19="","0", VLOOKUP(N19,'Weekly Stats'!A:E,4,FALSE))</f>
        <v>114000</v>
      </c>
      <c r="P19" s="46">
        <f>IF(N19="","0", VLOOKUP(N19,TOTALS!C$1:D$800,2,FALSE))</f>
        <v>0</v>
      </c>
      <c r="R19"/>
    </row>
    <row r="20" spans="2:21">
      <c r="B20" s="43" t="s">
        <v>380</v>
      </c>
      <c r="C20" s="47" t="str">
        <f>IF(F20="","",VLOOKUP(F20,'Weekly Stats'!A:E,2,FALSE))</f>
        <v>OFF</v>
      </c>
      <c r="D20" s="48">
        <f>IF(F20="","",VLOOKUP(F20,'Weekly Stats'!A:E,5,FALSE))</f>
        <v>8</v>
      </c>
      <c r="E20" s="49" t="str">
        <f>IF(F20="","FLEX",VLOOKUP(F20,'Weekly Stats'!A:E,3,FALSE))</f>
        <v>RB2</v>
      </c>
      <c r="F20" s="149" t="s">
        <v>108</v>
      </c>
      <c r="G20" s="44">
        <f>IF(F20="","0", VLOOKUP(F20,'Weekly Stats'!A:E,4,FALSE))</f>
        <v>49000</v>
      </c>
      <c r="H20" s="46">
        <f>IF(F20="","0", VLOOKUP(F20,TOTALS!C$1:D$800,2,FALSE))</f>
        <v>12.200000000000001</v>
      </c>
      <c r="J20" s="43" t="s">
        <v>380</v>
      </c>
      <c r="K20" s="47" t="str">
        <f>IF(N20="","",VLOOKUP(N20,'Weekly Stats'!A:E,2,FALSE))</f>
        <v>RAI</v>
      </c>
      <c r="L20" s="48">
        <f>IF(N20="","",VLOOKUP(N20,'Weekly Stats'!A:E,5,FALSE))</f>
        <v>9</v>
      </c>
      <c r="M20" s="49" t="str">
        <f>IF(N20="","QB",VLOOKUP(N20,'Weekly Stats'!A:E,3,FALSE))</f>
        <v>RB1</v>
      </c>
      <c r="N20" s="112" t="s">
        <v>155</v>
      </c>
      <c r="O20" s="44">
        <f>IF(N20="","0", VLOOKUP(N20,'Weekly Stats'!A:E,4,FALSE))</f>
        <v>50000</v>
      </c>
      <c r="P20" s="46">
        <f>IF(N20="","0", VLOOKUP(N20,TOTALS!C$1:D$800,2,FALSE))</f>
        <v>2.6</v>
      </c>
      <c r="R20" s="105"/>
      <c r="S20" s="57" t="str">
        <f>E$100</f>
        <v>TheRaja</v>
      </c>
      <c r="T20" s="57">
        <f>H$100</f>
        <v>116.9</v>
      </c>
      <c r="U20" s="105"/>
    </row>
    <row r="21" spans="2:21">
      <c r="B21" s="43" t="s">
        <v>59</v>
      </c>
      <c r="C21" s="47" t="str">
        <f>IF(F21="","",VLOOKUP(F21,'Weekly Stats'!A:E,2,FALSE))</f>
        <v>AA</v>
      </c>
      <c r="D21" s="48">
        <f>IF(F21="","",VLOOKUP(F21,'Weekly Stats'!A:E,5,FALSE))</f>
        <v>10</v>
      </c>
      <c r="E21" s="49" t="s">
        <v>59</v>
      </c>
      <c r="F21" s="149" t="s">
        <v>265</v>
      </c>
      <c r="G21" s="44">
        <f>IF(F21="","0", VLOOKUP(F21,'Weekly Stats'!A:E,4,FALSE))</f>
        <v>12000</v>
      </c>
      <c r="H21" s="46">
        <f>IF(F21="","0", VLOOKUP(F21,TOTALS!C$1:D$800,2,FALSE))</f>
        <v>6</v>
      </c>
      <c r="J21" s="43" t="s">
        <v>59</v>
      </c>
      <c r="K21" s="47" t="str">
        <f>IF(N21="","",VLOOKUP(N21,'Weekly Stats'!A:E,2,FALSE))</f>
        <v>WXS</v>
      </c>
      <c r="L21" s="48">
        <f>IF(N21="","",VLOOKUP(N21,'Weekly Stats'!A:E,5,FALSE))</f>
        <v>9</v>
      </c>
      <c r="M21" s="49" t="s">
        <v>59</v>
      </c>
      <c r="N21" s="112" t="s">
        <v>481</v>
      </c>
      <c r="O21" s="44">
        <f>IF(N21="","0", VLOOKUP(N21,'Weekly Stats'!A:E,4,FALSE))</f>
        <v>12000</v>
      </c>
      <c r="P21" s="46">
        <f>IF(N21="","0", VLOOKUP(N21,TOTALS!C$1:D$800,2,FALSE))</f>
        <v>5</v>
      </c>
      <c r="R21" s="105"/>
      <c r="S21" s="57" t="str">
        <f>M$100</f>
        <v>Clayton Willis</v>
      </c>
      <c r="T21" s="57">
        <f>P$100</f>
        <v>95.080000000000013</v>
      </c>
      <c r="U21" s="105"/>
    </row>
    <row r="22" spans="2:21">
      <c r="B22" s="43" t="s">
        <v>77</v>
      </c>
      <c r="C22" s="47" t="str">
        <f>IF(F22="","",VLOOKUP(F22,'Team Stats'!A$1:D$28,4,FALSE))</f>
        <v>8BB</v>
      </c>
      <c r="D22" s="48">
        <f>IF(F22="","",VLOOKUP(F22,'Team Stats'!A$1:C$28,3,FALSE))</f>
        <v>7</v>
      </c>
      <c r="E22" s="49" t="s">
        <v>77</v>
      </c>
      <c r="F22" s="149" t="s">
        <v>847</v>
      </c>
      <c r="G22" s="44">
        <f>IF(F22="","0", VLOOKUP(F22,'Team Stats'!A$1:B$28,2,FALSE))</f>
        <v>52000</v>
      </c>
      <c r="H22" s="46">
        <f>IF(F22="","0", VLOOKUP(F22,'Pts Per'!A$5:I$32,9,FALSE))</f>
        <v>0</v>
      </c>
      <c r="J22" s="43" t="s">
        <v>77</v>
      </c>
      <c r="K22" s="47" t="str">
        <f>IF(N22="","",VLOOKUP(N22,'Team Stats'!A$1:D$28,4,FALSE))</f>
        <v>GI</v>
      </c>
      <c r="L22" s="48">
        <f>IF(N22="","",VLOOKUP(N22,'Team Stats'!A$1:C$28,3,FALSE))</f>
        <v>8</v>
      </c>
      <c r="M22" s="49" t="s">
        <v>77</v>
      </c>
      <c r="N22" s="112" t="s">
        <v>861</v>
      </c>
      <c r="O22" s="44">
        <f>IF(N22="","0", VLOOKUP(N22,'Team Stats'!A$1:B$28,2,FALSE))</f>
        <v>46000</v>
      </c>
      <c r="P22" s="46">
        <f>IF(N22="","0", VLOOKUP(N22,'Pts Per'!A$5:I$32,9,FALSE))</f>
        <v>3</v>
      </c>
    </row>
    <row r="23" spans="2:21">
      <c r="B23" s="13"/>
      <c r="C23" s="13"/>
      <c r="D23" s="13"/>
      <c r="E23" s="13" t="str">
        <f>F14</f>
        <v>Shaun Costanza</v>
      </c>
      <c r="F23" s="50" t="str">
        <f>IF(G23&gt;500000,"ERROR - OVER CAP!","TOTAL:")</f>
        <v>TOTAL:</v>
      </c>
      <c r="G23" s="51">
        <f>SUM(G15:G22)</f>
        <v>499000</v>
      </c>
      <c r="H23" s="52">
        <f>SUM(H15:H22)</f>
        <v>107.06000000000002</v>
      </c>
      <c r="J23" s="13"/>
      <c r="K23" s="13"/>
      <c r="L23" s="13"/>
      <c r="M23" s="13" t="str">
        <f>N14</f>
        <v>Nick Dean</v>
      </c>
      <c r="N23" s="50" t="str">
        <f>IF(O23&gt;500000,"ERROR - OVER CAP!","TOTAL:")</f>
        <v>TOTAL:</v>
      </c>
      <c r="O23" s="51">
        <f>SUM(O15:O22)</f>
        <v>500000</v>
      </c>
      <c r="P23" s="52">
        <f>SUM(P15:P22)</f>
        <v>51.040000000000006</v>
      </c>
    </row>
    <row r="25" spans="2:21">
      <c r="B25" s="13"/>
      <c r="C25" s="45" t="s">
        <v>382</v>
      </c>
      <c r="D25" s="45" t="s">
        <v>867</v>
      </c>
      <c r="E25" s="45" t="s">
        <v>875</v>
      </c>
      <c r="F25" s="114" t="s">
        <v>969</v>
      </c>
      <c r="G25" s="45" t="s">
        <v>868</v>
      </c>
      <c r="H25" s="45" t="s">
        <v>381</v>
      </c>
      <c r="J25" s="13"/>
      <c r="K25" s="45" t="s">
        <v>382</v>
      </c>
      <c r="L25" s="45" t="s">
        <v>867</v>
      </c>
      <c r="M25" s="45" t="s">
        <v>875</v>
      </c>
      <c r="N25" s="115" t="s">
        <v>970</v>
      </c>
      <c r="O25" s="45" t="s">
        <v>868</v>
      </c>
      <c r="P25" s="45" t="s">
        <v>381</v>
      </c>
    </row>
    <row r="26" spans="2:21">
      <c r="B26" s="43" t="s">
        <v>377</v>
      </c>
      <c r="C26" s="47" t="str">
        <f>IF(F26="","",VLOOKUP(F26,'Weekly Stats'!A:E,2,FALSE))</f>
        <v>WXS</v>
      </c>
      <c r="D26" s="48">
        <f>IF(F26="","",VLOOKUP(F26,'Weekly Stats'!A:E,5,FALSE))</f>
        <v>9</v>
      </c>
      <c r="E26" s="49" t="str">
        <f>IF(F26="","QB",VLOOKUP(F26,'Weekly Stats'!A:E,3,FALSE))</f>
        <v>QB1</v>
      </c>
      <c r="F26" s="149" t="s">
        <v>145</v>
      </c>
      <c r="G26" s="44">
        <f>IF(F26="","0", VLOOKUP(F26,'Weekly Stats'!A:E,4,FALSE))</f>
        <v>123000</v>
      </c>
      <c r="H26" s="46">
        <f>IF(F26="","0", VLOOKUP(F26,TOTALS!C$1:D$800,2,FALSE))</f>
        <v>21.740000000000002</v>
      </c>
      <c r="J26" s="43" t="s">
        <v>377</v>
      </c>
      <c r="K26" s="47" t="str">
        <f>IF(N26="","",VLOOKUP(N26,'Weekly Stats'!A:E,2,FALSE))</f>
        <v>WHO</v>
      </c>
      <c r="L26" s="48">
        <f>IF(N26="","",VLOOKUP(N26,'Weekly Stats'!A:E,5,FALSE))</f>
        <v>6</v>
      </c>
      <c r="M26" s="49" t="str">
        <f>IF(N26="","QB",VLOOKUP(N26,'Weekly Stats'!A:E,3,FALSE))</f>
        <v>QB1</v>
      </c>
      <c r="N26" s="116" t="s">
        <v>81</v>
      </c>
      <c r="O26" s="44">
        <f>IF(N26="","0", VLOOKUP(N26,'Weekly Stats'!A:E,4,FALSE))</f>
        <v>76000</v>
      </c>
      <c r="P26" s="46">
        <f>IF(N26="","0", VLOOKUP(N26,TOTALS!C$1:D$800,2,FALSE))</f>
        <v>0.12000000000000033</v>
      </c>
    </row>
    <row r="27" spans="2:21">
      <c r="B27" s="43" t="s">
        <v>378</v>
      </c>
      <c r="C27" s="47" t="str">
        <f>IF(F27="","",VLOOKUP(F27,'Weekly Stats'!A:E,2,FALSE))</f>
        <v>NMX</v>
      </c>
      <c r="D27" s="48">
        <f>IF(F27="","",VLOOKUP(F27,'Weekly Stats'!A:E,5,FALSE))</f>
        <v>7</v>
      </c>
      <c r="E27" s="49" t="str">
        <f>IF(F27="","RB",VLOOKUP(F27,'Weekly Stats'!A:E,3,FALSE))</f>
        <v>RB1</v>
      </c>
      <c r="F27" s="143" t="s">
        <v>569</v>
      </c>
      <c r="G27" s="44">
        <f>IF(F27="","0", VLOOKUP(F27,'Weekly Stats'!A:E,4,FALSE))</f>
        <v>105000</v>
      </c>
      <c r="H27" s="46">
        <f>IF(F27="","0", VLOOKUP(F27,TOTALS!C$1:D$800,2,FALSE))</f>
        <v>12.5</v>
      </c>
      <c r="J27" s="43" t="s">
        <v>378</v>
      </c>
      <c r="K27" s="47" t="str">
        <f>IF(N27="","",VLOOKUP(N27,'Weekly Stats'!A:E,2,FALSE))</f>
        <v>TBG</v>
      </c>
      <c r="L27" s="48">
        <f>IF(N27="","",VLOOKUP(N27,'Weekly Stats'!A:E,5,FALSE))</f>
        <v>9</v>
      </c>
      <c r="M27" s="49" t="str">
        <f>IF(N27="","QB",VLOOKUP(N27,'Weekly Stats'!A:E,3,FALSE))</f>
        <v>RB1</v>
      </c>
      <c r="N27" s="117" t="s">
        <v>127</v>
      </c>
      <c r="O27" s="44">
        <f>IF(N27="","0", VLOOKUP(N27,'Weekly Stats'!A:E,4,FALSE))</f>
        <v>88000</v>
      </c>
      <c r="P27" s="46">
        <f>IF(N27="","0", VLOOKUP(N27,TOTALS!C$1:D$800,2,FALSE))</f>
        <v>24.8</v>
      </c>
    </row>
    <row r="28" spans="2:21" ht="15.75">
      <c r="B28" s="43" t="s">
        <v>379</v>
      </c>
      <c r="C28" s="47" t="str">
        <f>IF(F28="","",VLOOKUP(F28,'Weekly Stats'!A:E,2,FALSE))</f>
        <v>PKMN</v>
      </c>
      <c r="D28" s="48">
        <f>IF(F28="","",VLOOKUP(F28,'Weekly Stats'!A:E,5,FALSE))</f>
        <v>8</v>
      </c>
      <c r="E28" s="49" t="str">
        <f>IF(F28="","WR",VLOOKUP(F28,'Weekly Stats'!A:E,3,FALSE))</f>
        <v>WR1</v>
      </c>
      <c r="F28" s="134" t="s">
        <v>775</v>
      </c>
      <c r="G28" s="44">
        <f>IF(F28="","0", VLOOKUP(F28,'Weekly Stats'!A:E,4,FALSE))</f>
        <v>73000</v>
      </c>
      <c r="H28" s="46">
        <f>IF(F28="","0", VLOOKUP(F28,TOTALS!C$1:D$800,2,FALSE))</f>
        <v>0</v>
      </c>
      <c r="J28" s="43" t="s">
        <v>379</v>
      </c>
      <c r="K28" s="47" t="str">
        <f>IF(N28="","",VLOOKUP(N28,'Weekly Stats'!A:E,2,FALSE))</f>
        <v>WW</v>
      </c>
      <c r="L28" s="48">
        <f>IF(N28="","",VLOOKUP(N28,'Weekly Stats'!A:E,5,FALSE))</f>
        <v>5</v>
      </c>
      <c r="M28" s="49" t="str">
        <f>IF(N28="","QB",VLOOKUP(N28,'Weekly Stats'!A:E,3,FALSE))</f>
        <v>WR2</v>
      </c>
      <c r="N28" s="116" t="s">
        <v>598</v>
      </c>
      <c r="O28" s="44">
        <f>IF(N28="","0", VLOOKUP(N28,'Weekly Stats'!A:E,4,FALSE))</f>
        <v>82000</v>
      </c>
      <c r="P28" s="46">
        <f>IF(N28="","0", VLOOKUP(N28,TOTALS!C$1:D$800,2,FALSE))</f>
        <v>21.1</v>
      </c>
    </row>
    <row r="29" spans="2:21" ht="15.75">
      <c r="B29" s="43" t="s">
        <v>379</v>
      </c>
      <c r="C29" s="47" t="str">
        <f>IF(F29="","",VLOOKUP(F29,'Weekly Stats'!A:E,2,FALSE))</f>
        <v>RBW</v>
      </c>
      <c r="D29" s="48">
        <f>IF(F29="","",VLOOKUP(F29,'Weekly Stats'!A:E,5,FALSE))</f>
        <v>5</v>
      </c>
      <c r="E29" s="49" t="str">
        <f>IF(F29="","WR",VLOOKUP(F29,'Weekly Stats'!A:E,3,FALSE))</f>
        <v>WR2</v>
      </c>
      <c r="F29" s="135" t="s">
        <v>641</v>
      </c>
      <c r="G29" s="44">
        <f>IF(F29="","0", VLOOKUP(F29,'Weekly Stats'!A:E,4,FALSE))</f>
        <v>17000</v>
      </c>
      <c r="H29" s="46">
        <f>IF(F29="","0", VLOOKUP(F29,TOTALS!C$1:D$800,2,FALSE))</f>
        <v>0.1</v>
      </c>
      <c r="J29" s="43" t="s">
        <v>379</v>
      </c>
      <c r="K29" s="47" t="str">
        <f>IF(N29="","",VLOOKUP(N29,'Weekly Stats'!A:E,2,FALSE))</f>
        <v>WHO</v>
      </c>
      <c r="L29" s="48">
        <f>IF(N29="","",VLOOKUP(N29,'Weekly Stats'!A:E,5,FALSE))</f>
        <v>6</v>
      </c>
      <c r="M29" s="49" t="str">
        <f>IF(N29="","QB",VLOOKUP(N29,'Weekly Stats'!A:E,3,FALSE))</f>
        <v>WR1</v>
      </c>
      <c r="N29" s="116" t="s">
        <v>87</v>
      </c>
      <c r="O29" s="44">
        <f>IF(N29="","0", VLOOKUP(N29,'Weekly Stats'!A:E,4,FALSE))</f>
        <v>60000</v>
      </c>
      <c r="P29" s="46">
        <f>IF(N29="","0", VLOOKUP(N29,TOTALS!C$1:D$800,2,FALSE))</f>
        <v>7.6000000000000005</v>
      </c>
    </row>
    <row r="30" spans="2:21" ht="15.75">
      <c r="B30" s="43" t="s">
        <v>874</v>
      </c>
      <c r="C30" s="47" t="str">
        <f>IF(F30="","",VLOOKUP(F30,'Weekly Stats'!A:E,2,FALSE))</f>
        <v>OFF</v>
      </c>
      <c r="D30" s="48">
        <f>IF(F30="","",VLOOKUP(F30,'Weekly Stats'!A:E,5,FALSE))</f>
        <v>8</v>
      </c>
      <c r="E30" s="49" t="str">
        <f>IF(F30="","TE",VLOOKUP(F30,'Weekly Stats'!A:E,3,FALSE))</f>
        <v>TE1</v>
      </c>
      <c r="F30" s="135" t="s">
        <v>431</v>
      </c>
      <c r="G30" s="44">
        <f>IF(F30="","0", VLOOKUP(F30,'Weekly Stats'!A:E,4,FALSE))</f>
        <v>26000</v>
      </c>
      <c r="H30" s="46">
        <f>IF(F30="","0", VLOOKUP(F30,TOTALS!C$1:D$800,2,FALSE))</f>
        <v>0</v>
      </c>
      <c r="J30" s="43" t="s">
        <v>874</v>
      </c>
      <c r="K30" s="47" t="str">
        <f>IF(N30="","",VLOOKUP(N30,'Weekly Stats'!A:E,2,FALSE))</f>
        <v>TBG</v>
      </c>
      <c r="L30" s="48">
        <f>IF(N30="","",VLOOKUP(N30,'Weekly Stats'!A:E,5,FALSE))</f>
        <v>9</v>
      </c>
      <c r="M30" s="49" t="str">
        <f>IF(N30="","QB",VLOOKUP(N30,'Weekly Stats'!A:E,3,FALSE))</f>
        <v>TE1</v>
      </c>
      <c r="N30" s="116" t="s">
        <v>130</v>
      </c>
      <c r="O30" s="44">
        <f>IF(N30="","0", VLOOKUP(N30,'Weekly Stats'!A:E,4,FALSE))</f>
        <v>48000</v>
      </c>
      <c r="P30" s="46">
        <f>IF(N30="","0", VLOOKUP(N30,TOTALS!C$1:D$800,2,FALSE))</f>
        <v>0</v>
      </c>
    </row>
    <row r="31" spans="2:21" ht="15.75">
      <c r="B31" s="43" t="s">
        <v>380</v>
      </c>
      <c r="C31" s="47" t="str">
        <f>IF(F31="","",VLOOKUP(F31,'Weekly Stats'!A:E,2,FALSE))</f>
        <v>GI</v>
      </c>
      <c r="D31" s="48">
        <f>IF(F31="","",VLOOKUP(F31,'Weekly Stats'!A:E,5,FALSE))</f>
        <v>8</v>
      </c>
      <c r="E31" s="49" t="str">
        <f>IF(F31="","FLEX",VLOOKUP(F31,'Weekly Stats'!A:E,3,FALSE))</f>
        <v>RB1</v>
      </c>
      <c r="F31" s="135" t="s">
        <v>729</v>
      </c>
      <c r="G31" s="44">
        <f>IF(F31="","0", VLOOKUP(F31,'Weekly Stats'!A:E,4,FALSE))</f>
        <v>102000</v>
      </c>
      <c r="H31" s="46">
        <f>IF(F31="","0", VLOOKUP(F31,TOTALS!C$1:D$800,2,FALSE))</f>
        <v>4.2</v>
      </c>
      <c r="J31" s="43" t="s">
        <v>380</v>
      </c>
      <c r="K31" s="47" t="str">
        <f>IF(N31="","",VLOOKUP(N31,'Weekly Stats'!A:E,2,FALSE))</f>
        <v>HWD</v>
      </c>
      <c r="L31" s="48">
        <f>IF(N31="","",VLOOKUP(N31,'Weekly Stats'!A:E,5,FALSE))</f>
        <v>6</v>
      </c>
      <c r="M31" s="49" t="str">
        <f>IF(N31="","QB",VLOOKUP(N31,'Weekly Stats'!A:E,3,FALSE))</f>
        <v>RB1</v>
      </c>
      <c r="N31" s="116" t="s">
        <v>405</v>
      </c>
      <c r="O31" s="44">
        <f>IF(N31="","0", VLOOKUP(N31,'Weekly Stats'!A:E,4,FALSE))</f>
        <v>85000</v>
      </c>
      <c r="P31" s="46">
        <f>IF(N31="","0", VLOOKUP(N31,TOTALS!C$1:D$800,2,FALSE))</f>
        <v>37.200000000000003</v>
      </c>
    </row>
    <row r="32" spans="2:21" ht="15.75">
      <c r="B32" s="43" t="s">
        <v>59</v>
      </c>
      <c r="C32" s="47" t="str">
        <f>IF(F32="","",VLOOKUP(F32,'Weekly Stats'!A:E,2,FALSE))</f>
        <v>WXS</v>
      </c>
      <c r="D32" s="48">
        <f>IF(F32="","",VLOOKUP(F32,'Weekly Stats'!A:E,5,FALSE))</f>
        <v>9</v>
      </c>
      <c r="E32" s="49" t="s">
        <v>59</v>
      </c>
      <c r="F32" s="135" t="s">
        <v>481</v>
      </c>
      <c r="G32" s="44">
        <f>IF(F32="","0", VLOOKUP(F32,'Weekly Stats'!A:E,4,FALSE))</f>
        <v>12000</v>
      </c>
      <c r="H32" s="46">
        <f>IF(F32="","0", VLOOKUP(F32,TOTALS!C$1:D$800,2,FALSE))</f>
        <v>5</v>
      </c>
      <c r="J32" s="43" t="s">
        <v>59</v>
      </c>
      <c r="K32" s="47" t="str">
        <f>IF(N32="","",VLOOKUP(N32,'Weekly Stats'!A:E,2,FALSE))</f>
        <v>8BB</v>
      </c>
      <c r="L32" s="48">
        <f>IF(N32="","",VLOOKUP(N32,'Weekly Stats'!A:E,5,FALSE))</f>
        <v>7</v>
      </c>
      <c r="M32" s="49" t="s">
        <v>59</v>
      </c>
      <c r="N32" s="116" t="s">
        <v>218</v>
      </c>
      <c r="O32" s="44">
        <f>IF(N32="","0", VLOOKUP(N32,'Weekly Stats'!A:E,4,FALSE))</f>
        <v>19000</v>
      </c>
      <c r="P32" s="46">
        <f>IF(N32="","0", VLOOKUP(N32,TOTALS!C$1:D$800,2,FALSE))</f>
        <v>12</v>
      </c>
    </row>
    <row r="33" spans="2:16" ht="15.75">
      <c r="B33" s="43" t="s">
        <v>77</v>
      </c>
      <c r="C33" s="47" t="str">
        <f>IF(F33="","",VLOOKUP(F33,'Team Stats'!A$1:D$28,4,FALSE))</f>
        <v>AZE</v>
      </c>
      <c r="D33" s="48">
        <f>IF(F33="","",VLOOKUP(F33,'Team Stats'!A$1:C$28,3,FALSE))</f>
        <v>9</v>
      </c>
      <c r="E33" s="49" t="s">
        <v>77</v>
      </c>
      <c r="F33" s="135" t="s">
        <v>964</v>
      </c>
      <c r="G33" s="44">
        <f>IF(F33="","0", VLOOKUP(F33,'Team Stats'!A$1:B$28,2,FALSE))</f>
        <v>40000</v>
      </c>
      <c r="H33" s="46">
        <f>IF(F33="","0", VLOOKUP(F33,'Pts Per'!A$5:I$32,9,FALSE))</f>
        <v>4</v>
      </c>
      <c r="J33" s="43" t="s">
        <v>77</v>
      </c>
      <c r="K33" s="47" t="str">
        <f>IF(N33="","",VLOOKUP(N33,'Team Stats'!A$1:D$28,4,FALSE))</f>
        <v>AA</v>
      </c>
      <c r="L33" s="48">
        <f>IF(N33="","",VLOOKUP(N33,'Team Stats'!A$1:C$28,3,FALSE))</f>
        <v>10</v>
      </c>
      <c r="M33" s="49" t="s">
        <v>77</v>
      </c>
      <c r="N33" s="116" t="s">
        <v>855</v>
      </c>
      <c r="O33" s="44">
        <f>IF(N33="","0", VLOOKUP(N33,'Team Stats'!A$1:B$28,2,FALSE))</f>
        <v>42000</v>
      </c>
      <c r="P33" s="46">
        <f>IF(N33="","0", VLOOKUP(N33,'Pts Per'!A$5:I$32,9,FALSE))</f>
        <v>1</v>
      </c>
    </row>
    <row r="34" spans="2:16">
      <c r="B34" s="13"/>
      <c r="C34" s="13"/>
      <c r="D34" s="13"/>
      <c r="E34" s="13" t="str">
        <f>F25</f>
        <v>Tony The Bum</v>
      </c>
      <c r="F34" s="50" t="str">
        <f>IF(G34&gt;500000,"ERROR - OVER CAP!","TOTAL:")</f>
        <v>TOTAL:</v>
      </c>
      <c r="G34" s="51">
        <f>SUM(G26:G33)</f>
        <v>498000</v>
      </c>
      <c r="H34" s="52">
        <f>SUM(H26:H33)</f>
        <v>47.540000000000006</v>
      </c>
      <c r="J34" s="13"/>
      <c r="K34" s="13"/>
      <c r="L34" s="13"/>
      <c r="M34" s="13" t="str">
        <f>N25</f>
        <v>Evil Dave Fogle</v>
      </c>
      <c r="N34" s="50" t="str">
        <f>IF(O34&gt;500000,"ERROR - OVER CAP!","TOTAL:")</f>
        <v>TOTAL:</v>
      </c>
      <c r="O34" s="51">
        <f>SUM(O26:O33)</f>
        <v>500000</v>
      </c>
      <c r="P34" s="52">
        <f>SUM(P26:P33)</f>
        <v>103.82000000000001</v>
      </c>
    </row>
    <row r="36" spans="2:16">
      <c r="B36" s="13"/>
      <c r="C36" s="45" t="s">
        <v>382</v>
      </c>
      <c r="D36" s="45" t="s">
        <v>867</v>
      </c>
      <c r="E36" s="45" t="s">
        <v>875</v>
      </c>
      <c r="F36" s="118" t="s">
        <v>891</v>
      </c>
      <c r="G36" s="45" t="s">
        <v>868</v>
      </c>
      <c r="H36" s="45" t="s">
        <v>381</v>
      </c>
      <c r="J36" s="13"/>
      <c r="K36" s="45" t="s">
        <v>382</v>
      </c>
      <c r="L36" s="45" t="s">
        <v>867</v>
      </c>
      <c r="M36" s="45" t="s">
        <v>875</v>
      </c>
      <c r="N36" s="121" t="s">
        <v>971</v>
      </c>
      <c r="O36" s="45" t="s">
        <v>868</v>
      </c>
      <c r="P36" s="45" t="s">
        <v>381</v>
      </c>
    </row>
    <row r="37" spans="2:16">
      <c r="B37" s="43" t="s">
        <v>377</v>
      </c>
      <c r="C37" s="47" t="str">
        <f>IF(F37="","",VLOOKUP(F37,'Weekly Stats'!A:E,2,FALSE))</f>
        <v>BOX</v>
      </c>
      <c r="D37" s="48">
        <f>IF(F37="","",VLOOKUP(F37,'Weekly Stats'!A:E,5,FALSE))</f>
        <v>6</v>
      </c>
      <c r="E37" s="49" t="str">
        <f>IF(F37="","QB",VLOOKUP(F37,'Weekly Stats'!A:E,3,FALSE))</f>
        <v>QB1</v>
      </c>
      <c r="F37" s="119" t="s">
        <v>383</v>
      </c>
      <c r="G37" s="44">
        <f>IF(F37="","0", VLOOKUP(F37,'Weekly Stats'!A:E,4,FALSE))</f>
        <v>70000</v>
      </c>
      <c r="H37" s="46">
        <f>IF(F37="","0", VLOOKUP(F37,TOTALS!C$1:D$800,2,FALSE))</f>
        <v>11.86</v>
      </c>
      <c r="J37" s="43" t="s">
        <v>377</v>
      </c>
      <c r="K37" s="47" t="str">
        <f>IF(N37="","",VLOOKUP(N37,'Weekly Stats'!A:E,2,FALSE))</f>
        <v>AZE</v>
      </c>
      <c r="L37" s="48">
        <f>IF(N37="","",VLOOKUP(N37,'Weekly Stats'!A:E,5,FALSE))</f>
        <v>9</v>
      </c>
      <c r="M37" s="49" t="str">
        <f>IF(N37="","QB",VLOOKUP(N37,'Weekly Stats'!A:E,3,FALSE))</f>
        <v>QB1</v>
      </c>
      <c r="N37" s="122" t="s">
        <v>164</v>
      </c>
      <c r="O37" s="44">
        <f>IF(N37="","0", VLOOKUP(N37,'Weekly Stats'!A:E,4,FALSE))</f>
        <v>94000</v>
      </c>
      <c r="P37" s="46">
        <f>IF(N37="","0", VLOOKUP(N37,TOTALS!C$1:D$800,2,FALSE))</f>
        <v>2.9000000000000004</v>
      </c>
    </row>
    <row r="38" spans="2:16">
      <c r="B38" s="43" t="s">
        <v>378</v>
      </c>
      <c r="C38" s="47" t="str">
        <f>IF(F38="","",VLOOKUP(F38,'Weekly Stats'!A:E,2,FALSE))</f>
        <v>8BB</v>
      </c>
      <c r="D38" s="48">
        <f>IF(F38="","",VLOOKUP(F38,'Weekly Stats'!A:E,5,FALSE))</f>
        <v>7</v>
      </c>
      <c r="E38" s="49" t="str">
        <f>IF(F38="","RB",VLOOKUP(F38,'Weekly Stats'!A:E,3,FALSE))</f>
        <v>RB1</v>
      </c>
      <c r="F38" s="120" t="s">
        <v>208</v>
      </c>
      <c r="G38" s="44">
        <f>IF(F38="","0", VLOOKUP(F38,'Weekly Stats'!A:E,4,FALSE))</f>
        <v>112000</v>
      </c>
      <c r="H38" s="46">
        <f>IF(F38="","0", VLOOKUP(F38,TOTALS!C$1:D$800,2,FALSE))</f>
        <v>17.399999999999999</v>
      </c>
      <c r="J38" s="43" t="s">
        <v>378</v>
      </c>
      <c r="K38" s="47" t="str">
        <f>IF(N38="","",VLOOKUP(N38,'Weekly Stats'!A:E,2,FALSE))</f>
        <v>GI</v>
      </c>
      <c r="L38" s="48">
        <f>IF(N38="","",VLOOKUP(N38,'Weekly Stats'!A:E,5,FALSE))</f>
        <v>8</v>
      </c>
      <c r="M38" s="49" t="str">
        <f>IF(N38="","QB",VLOOKUP(N38,'Weekly Stats'!A:E,3,FALSE))</f>
        <v>RB1</v>
      </c>
      <c r="N38" s="123" t="s">
        <v>729</v>
      </c>
      <c r="O38" s="44">
        <f>IF(N38="","0", VLOOKUP(N38,'Weekly Stats'!A:E,4,FALSE))</f>
        <v>102000</v>
      </c>
      <c r="P38" s="46">
        <f>IF(N38="","0", VLOOKUP(N38,TOTALS!C$1:D$800,2,FALSE))</f>
        <v>4.2</v>
      </c>
    </row>
    <row r="39" spans="2:16">
      <c r="B39" s="43" t="s">
        <v>379</v>
      </c>
      <c r="C39" s="47" t="str">
        <f>IF(F39="","",VLOOKUP(F39,'Weekly Stats'!A:E,2,FALSE))</f>
        <v>SJ</v>
      </c>
      <c r="D39" s="48">
        <f>IF(F39="","",VLOOKUP(F39,'Weekly Stats'!A:E,5,FALSE))</f>
        <v>8</v>
      </c>
      <c r="E39" s="49" t="str">
        <f>IF(F39="","WR",VLOOKUP(F39,'Weekly Stats'!A:E,3,FALSE))</f>
        <v>WR1</v>
      </c>
      <c r="F39" s="119" t="s">
        <v>757</v>
      </c>
      <c r="G39" s="44">
        <f>IF(F39="","0", VLOOKUP(F39,'Weekly Stats'!A:E,4,FALSE))</f>
        <v>66000</v>
      </c>
      <c r="H39" s="46">
        <f>IF(F39="","0", VLOOKUP(F39,TOTALS!C$1:D$800,2,FALSE))</f>
        <v>26.1</v>
      </c>
      <c r="J39" s="43" t="s">
        <v>379</v>
      </c>
      <c r="K39" s="47" t="str">
        <f>IF(N39="","",VLOOKUP(N39,'Weekly Stats'!A:E,2,FALSE))</f>
        <v>AA</v>
      </c>
      <c r="L39" s="48">
        <f>IF(N39="","",VLOOKUP(N39,'Weekly Stats'!A:E,5,FALSE))</f>
        <v>10</v>
      </c>
      <c r="M39" s="49" t="str">
        <f>IF(N39="","QB",VLOOKUP(N39,'Weekly Stats'!A:E,3,FALSE))</f>
        <v>WR1</v>
      </c>
      <c r="N39" s="122" t="s">
        <v>248</v>
      </c>
      <c r="O39" s="44">
        <f>IF(N39="","0", VLOOKUP(N39,'Weekly Stats'!A:E,4,FALSE))</f>
        <v>91000</v>
      </c>
      <c r="P39" s="46">
        <f>IF(N39="","0", VLOOKUP(N39,TOTALS!C$1:D$800,2,FALSE))</f>
        <v>32.200000000000003</v>
      </c>
    </row>
    <row r="40" spans="2:16">
      <c r="B40" s="43" t="s">
        <v>379</v>
      </c>
      <c r="C40" s="47" t="str">
        <f>IF(F40="","",VLOOKUP(F40,'Weekly Stats'!A:E,2,FALSE))</f>
        <v>HWD</v>
      </c>
      <c r="D40" s="48">
        <f>IF(F40="","",VLOOKUP(F40,'Weekly Stats'!A:E,5,FALSE))</f>
        <v>6</v>
      </c>
      <c r="E40" s="49" t="str">
        <f>IF(F40="","WR",VLOOKUP(F40,'Weekly Stats'!A:E,3,FALSE))</f>
        <v>WR1</v>
      </c>
      <c r="F40" s="119" t="s">
        <v>408</v>
      </c>
      <c r="G40" s="44">
        <f>IF(F40="","0", VLOOKUP(F40,'Weekly Stats'!A:E,4,FALSE))</f>
        <v>44000</v>
      </c>
      <c r="H40" s="46">
        <f>IF(F40="","0", VLOOKUP(F40,TOTALS!C$1:D$800,2,FALSE))</f>
        <v>0</v>
      </c>
      <c r="J40" s="43" t="s">
        <v>379</v>
      </c>
      <c r="K40" s="47" t="str">
        <f>IF(N40="","",VLOOKUP(N40,'Weekly Stats'!A:E,2,FALSE))</f>
        <v>WXS</v>
      </c>
      <c r="L40" s="48">
        <f>IF(N40="","",VLOOKUP(N40,'Weekly Stats'!A:E,5,FALSE))</f>
        <v>9</v>
      </c>
      <c r="M40" s="49" t="str">
        <f>IF(N40="","QB",VLOOKUP(N40,'Weekly Stats'!A:E,3,FALSE))</f>
        <v>WR2</v>
      </c>
      <c r="N40" s="122" t="s">
        <v>473</v>
      </c>
      <c r="O40" s="44">
        <f>IF(N40="","0", VLOOKUP(N40,'Weekly Stats'!A:E,4,FALSE))</f>
        <v>114000</v>
      </c>
      <c r="P40" s="46">
        <f>IF(N40="","0", VLOOKUP(N40,TOTALS!C$1:D$800,2,FALSE))</f>
        <v>23</v>
      </c>
    </row>
    <row r="41" spans="2:16">
      <c r="B41" s="43" t="s">
        <v>874</v>
      </c>
      <c r="C41" s="47" t="str">
        <f>IF(F41="","",VLOOKUP(F41,'Weekly Stats'!A:E,2,FALSE))</f>
        <v>8BB</v>
      </c>
      <c r="D41" s="48">
        <f>IF(F41="","",VLOOKUP(F41,'Weekly Stats'!A:E,5,FALSE))</f>
        <v>7</v>
      </c>
      <c r="E41" s="49" t="str">
        <f>IF(F41="","TE",VLOOKUP(F41,'Weekly Stats'!A:E,3,FALSE))</f>
        <v>TE1</v>
      </c>
      <c r="F41" s="119" t="s">
        <v>532</v>
      </c>
      <c r="G41" s="44">
        <f>IF(F41="","0", VLOOKUP(F41,'Weekly Stats'!A:E,4,FALSE))</f>
        <v>80000</v>
      </c>
      <c r="H41" s="46">
        <f>IF(F41="","0", VLOOKUP(F41,TOTALS!C$1:D$800,2,FALSE))</f>
        <v>21.8</v>
      </c>
      <c r="J41" s="43" t="s">
        <v>874</v>
      </c>
      <c r="K41" s="47" t="str">
        <f>IF(N41="","",VLOOKUP(N41,'Weekly Stats'!A:E,2,FALSE))</f>
        <v>HOF</v>
      </c>
      <c r="L41" s="48">
        <f>IF(N41="","",VLOOKUP(N41,'Weekly Stats'!A:E,5,FALSE))</f>
        <v>5</v>
      </c>
      <c r="M41" s="49" t="str">
        <f>IF(N41="","QB",VLOOKUP(N41,'Weekly Stats'!A:E,3,FALSE))</f>
        <v>TE1</v>
      </c>
      <c r="N41" s="122" t="s">
        <v>625</v>
      </c>
      <c r="O41" s="44">
        <f>IF(N41="","0", VLOOKUP(N41,'Weekly Stats'!A:E,4,FALSE))</f>
        <v>10000</v>
      </c>
      <c r="P41" s="46">
        <f>IF(N41="","0", VLOOKUP(N41,TOTALS!C$1:D$800,2,FALSE))</f>
        <v>0</v>
      </c>
    </row>
    <row r="42" spans="2:16">
      <c r="B42" s="43" t="s">
        <v>380</v>
      </c>
      <c r="C42" s="47" t="str">
        <f>IF(F42="","",VLOOKUP(F42,'Weekly Stats'!A:E,2,FALSE))</f>
        <v>AA</v>
      </c>
      <c r="D42" s="48">
        <f>IF(F42="","",VLOOKUP(F42,'Weekly Stats'!A:E,5,FALSE))</f>
        <v>10</v>
      </c>
      <c r="E42" s="49" t="str">
        <f>IF(F42="","FLEX",VLOOKUP(F42,'Weekly Stats'!A:E,3,FALSE))</f>
        <v>WR4</v>
      </c>
      <c r="F42" s="119" t="s">
        <v>251</v>
      </c>
      <c r="G42" s="44">
        <f>IF(F42="","0", VLOOKUP(F42,'Weekly Stats'!A:E,4,FALSE))</f>
        <v>10000</v>
      </c>
      <c r="H42" s="46">
        <f>IF(F42="","0", VLOOKUP(F42,TOTALS!C$1:D$800,2,FALSE))</f>
        <v>0</v>
      </c>
      <c r="J42" s="43" t="s">
        <v>380</v>
      </c>
      <c r="K42" s="47" t="str">
        <f>IF(N42="","",VLOOKUP(N42,'Weekly Stats'!A:E,2,FALSE))</f>
        <v>PKMN</v>
      </c>
      <c r="L42" s="48">
        <f>IF(N42="","",VLOOKUP(N42,'Weekly Stats'!A:E,5,FALSE))</f>
        <v>8</v>
      </c>
      <c r="M42" s="49" t="str">
        <f>IF(N42="","QB",VLOOKUP(N42,'Weekly Stats'!A:E,3,FALSE))</f>
        <v>WR4</v>
      </c>
      <c r="N42" s="122" t="s">
        <v>778</v>
      </c>
      <c r="O42" s="44">
        <f>IF(N42="","0", VLOOKUP(N42,'Weekly Stats'!A:E,4,FALSE))</f>
        <v>10000</v>
      </c>
      <c r="P42" s="46">
        <f>IF(N42="","0", VLOOKUP(N42,TOTALS!C$1:D$800,2,FALSE))</f>
        <v>0</v>
      </c>
    </row>
    <row r="43" spans="2:16">
      <c r="B43" s="43" t="s">
        <v>59</v>
      </c>
      <c r="C43" s="47" t="str">
        <f>IF(F43="","",VLOOKUP(F43,'Weekly Stats'!A:E,2,FALSE))</f>
        <v>VEN</v>
      </c>
      <c r="D43" s="48">
        <f>IF(F43="","",VLOOKUP(F43,'Weekly Stats'!A:E,5,FALSE))</f>
        <v>5</v>
      </c>
      <c r="E43" s="49" t="s">
        <v>59</v>
      </c>
      <c r="F43" s="119" t="s">
        <v>665</v>
      </c>
      <c r="G43" s="44">
        <f>IF(F43="","0", VLOOKUP(F43,'Weekly Stats'!A:E,4,FALSE))</f>
        <v>45000</v>
      </c>
      <c r="H43" s="46">
        <f>IF(F43="","0", VLOOKUP(F43,TOTALS!C$1:D$800,2,FALSE))</f>
        <v>4</v>
      </c>
      <c r="J43" s="43" t="s">
        <v>59</v>
      </c>
      <c r="K43" s="47" t="str">
        <f>IF(N43="","",VLOOKUP(N43,'Weekly Stats'!A:E,2,FALSE))</f>
        <v>WHO</v>
      </c>
      <c r="L43" s="48">
        <f>IF(N43="","",VLOOKUP(N43,'Weekly Stats'!A:E,5,FALSE))</f>
        <v>6</v>
      </c>
      <c r="M43" s="49" t="s">
        <v>59</v>
      </c>
      <c r="N43" s="122" t="s">
        <v>104</v>
      </c>
      <c r="O43" s="44">
        <f>IF(N43="","0", VLOOKUP(N43,'Weekly Stats'!A:E,4,FALSE))</f>
        <v>26000</v>
      </c>
      <c r="P43" s="46">
        <f>IF(N43="","0", VLOOKUP(N43,TOTALS!C$1:D$800,2,FALSE))</f>
        <v>4</v>
      </c>
    </row>
    <row r="44" spans="2:16">
      <c r="B44" s="43" t="s">
        <v>77</v>
      </c>
      <c r="C44" s="47" t="str">
        <f>IF(F44="","",VLOOKUP(F44,'Team Stats'!A$1:D$28,4,FALSE))</f>
        <v>RBW</v>
      </c>
      <c r="D44" s="48">
        <f>IF(F44="","",VLOOKUP(F44,'Team Stats'!A$1:C$28,3,FALSE))</f>
        <v>5</v>
      </c>
      <c r="E44" s="49" t="s">
        <v>77</v>
      </c>
      <c r="F44" s="119" t="s">
        <v>853</v>
      </c>
      <c r="G44" s="44">
        <f>IF(F44="","0", VLOOKUP(F44,'Team Stats'!A$1:B$28,2,FALSE))</f>
        <v>54000</v>
      </c>
      <c r="H44" s="46">
        <f>IF(F44="","0", VLOOKUP(F44,'Pts Per'!A$5:I$32,9,FALSE))</f>
        <v>3</v>
      </c>
      <c r="J44" s="43" t="s">
        <v>77</v>
      </c>
      <c r="K44" s="47" t="str">
        <f>IF(N44="","",VLOOKUP(N44,'Team Stats'!A$1:D$28,4,FALSE))</f>
        <v>8BB</v>
      </c>
      <c r="L44" s="48">
        <f>IF(N44="","",VLOOKUP(N44,'Team Stats'!A$1:C$28,3,FALSE))</f>
        <v>7</v>
      </c>
      <c r="M44" s="49" t="s">
        <v>77</v>
      </c>
      <c r="N44" s="122" t="s">
        <v>847</v>
      </c>
      <c r="O44" s="44">
        <f>IF(N44="","0", VLOOKUP(N44,'Team Stats'!A$1:B$28,2,FALSE))</f>
        <v>52000</v>
      </c>
      <c r="P44" s="46">
        <f>IF(N44="","0", VLOOKUP(N44,'Pts Per'!A$5:I$32,9,FALSE))</f>
        <v>0</v>
      </c>
    </row>
    <row r="45" spans="2:16">
      <c r="B45" s="13"/>
      <c r="C45" s="13"/>
      <c r="D45" s="13"/>
      <c r="E45" s="13" t="str">
        <f>F36</f>
        <v>Jason Peterson</v>
      </c>
      <c r="F45" s="50" t="str">
        <f>IF(G45&gt;500000,"ERROR - OVER CAP!","TOTAL:")</f>
        <v>TOTAL:</v>
      </c>
      <c r="G45" s="51">
        <f>SUM(G37:G44)</f>
        <v>481000</v>
      </c>
      <c r="H45" s="52">
        <f>SUM(H37:H44)</f>
        <v>84.16</v>
      </c>
      <c r="J45" s="13"/>
      <c r="K45" s="13"/>
      <c r="L45" s="13"/>
      <c r="M45" s="13" t="str">
        <f>N36</f>
        <v>Jon Jobber Mann</v>
      </c>
      <c r="N45" s="50" t="str">
        <f>IF(O45&gt;500000,"ERROR - OVER CAP!","TOTAL:")</f>
        <v>TOTAL:</v>
      </c>
      <c r="O45" s="51">
        <f>SUM(O37:O44)</f>
        <v>499000</v>
      </c>
      <c r="P45" s="52">
        <f>SUM(P37:P44)</f>
        <v>66.300000000000011</v>
      </c>
    </row>
    <row r="47" spans="2:16">
      <c r="B47" s="13"/>
      <c r="C47" s="45" t="s">
        <v>382</v>
      </c>
      <c r="D47" s="45" t="s">
        <v>867</v>
      </c>
      <c r="E47" s="45" t="s">
        <v>875</v>
      </c>
      <c r="F47" s="124" t="s">
        <v>968</v>
      </c>
      <c r="G47" s="45" t="s">
        <v>868</v>
      </c>
      <c r="H47" s="45" t="s">
        <v>381</v>
      </c>
      <c r="J47" s="13"/>
      <c r="K47" s="45" t="s">
        <v>382</v>
      </c>
      <c r="L47" s="45" t="s">
        <v>867</v>
      </c>
      <c r="M47" s="45" t="s">
        <v>875</v>
      </c>
      <c r="N47" s="128" t="s">
        <v>892</v>
      </c>
      <c r="O47" s="45" t="s">
        <v>868</v>
      </c>
      <c r="P47" s="45" t="s">
        <v>381</v>
      </c>
    </row>
    <row r="48" spans="2:16">
      <c r="B48" s="43" t="s">
        <v>377</v>
      </c>
      <c r="C48" s="47" t="str">
        <f>IF(F48="","",VLOOKUP(F48,'Weekly Stats'!A:E,2,FALSE))</f>
        <v>WES</v>
      </c>
      <c r="D48" s="48">
        <f>IF(F48="","",VLOOKUP(F48,'Weekly Stats'!A:E,5,FALSE))</f>
        <v>10</v>
      </c>
      <c r="E48" s="49" t="str">
        <f>IF(F48="","QB",VLOOKUP(F48,'Weekly Stats'!A:E,3,FALSE))</f>
        <v>QB1</v>
      </c>
      <c r="F48" s="125" t="s">
        <v>267</v>
      </c>
      <c r="G48" s="44">
        <f>IF(F48="","0", VLOOKUP(F48,'Weekly Stats'!A:E,4,FALSE))</f>
        <v>95000</v>
      </c>
      <c r="H48" s="46">
        <f>IF(F48="","0", VLOOKUP(F48,TOTALS!C$1:D$800,2,FALSE))</f>
        <v>18.240000000000002</v>
      </c>
      <c r="J48" s="43" t="s">
        <v>377</v>
      </c>
      <c r="K48" s="47" t="str">
        <f>IF(N48="","",VLOOKUP(N48,'Weekly Stats'!A:E,2,FALSE))</f>
        <v>8BB</v>
      </c>
      <c r="L48" s="48">
        <f>IF(N48="","",VLOOKUP(N48,'Weekly Stats'!A:E,5,FALSE))</f>
        <v>7</v>
      </c>
      <c r="M48" s="49" t="str">
        <f>IF(N48="","QB",VLOOKUP(N48,'Weekly Stats'!A:E,3,FALSE))</f>
        <v>QB1</v>
      </c>
      <c r="N48" s="129" t="s">
        <v>207</v>
      </c>
      <c r="O48" s="44">
        <f>IF(N48="","0", VLOOKUP(N48,'Weekly Stats'!A:E,4,FALSE))</f>
        <v>50000</v>
      </c>
      <c r="P48" s="46">
        <f>IF(N48="","0", VLOOKUP(N48,TOTALS!C$1:D$800,2,FALSE))</f>
        <v>15.4</v>
      </c>
    </row>
    <row r="49" spans="2:16">
      <c r="B49" s="43" t="s">
        <v>378</v>
      </c>
      <c r="C49" s="47" t="str">
        <f>IF(F49="","",VLOOKUP(F49,'Weekly Stats'!A:E,2,FALSE))</f>
        <v>HWD</v>
      </c>
      <c r="D49" s="48">
        <f>IF(F49="","",VLOOKUP(F49,'Weekly Stats'!A:E,5,FALSE))</f>
        <v>6</v>
      </c>
      <c r="E49" s="49" t="str">
        <f>IF(F49="","RB",VLOOKUP(F49,'Weekly Stats'!A:E,3,FALSE))</f>
        <v>RB1</v>
      </c>
      <c r="F49" s="126" t="s">
        <v>405</v>
      </c>
      <c r="G49" s="44">
        <f>IF(F49="","0", VLOOKUP(F49,'Weekly Stats'!A:E,4,FALSE))</f>
        <v>85000</v>
      </c>
      <c r="H49" s="46">
        <f>IF(F49="","0", VLOOKUP(F49,TOTALS!C$1:D$800,2,FALSE))</f>
        <v>37.200000000000003</v>
      </c>
      <c r="J49" s="43" t="s">
        <v>378</v>
      </c>
      <c r="K49" s="47" t="str">
        <f>IF(N49="","",VLOOKUP(N49,'Weekly Stats'!A:E,2,FALSE))</f>
        <v>TBG</v>
      </c>
      <c r="L49" s="48">
        <f>IF(N49="","",VLOOKUP(N49,'Weekly Stats'!A:E,5,FALSE))</f>
        <v>9</v>
      </c>
      <c r="M49" s="49" t="str">
        <f>IF(N49="","QB",VLOOKUP(N49,'Weekly Stats'!A:E,3,FALSE))</f>
        <v>RB1</v>
      </c>
      <c r="N49" s="130" t="s">
        <v>127</v>
      </c>
      <c r="O49" s="44">
        <f>IF(N49="","0", VLOOKUP(N49,'Weekly Stats'!A:E,4,FALSE))</f>
        <v>88000</v>
      </c>
      <c r="P49" s="46">
        <f>IF(N49="","0", VLOOKUP(N49,TOTALS!C$1:D$800,2,FALSE))</f>
        <v>24.8</v>
      </c>
    </row>
    <row r="50" spans="2:16">
      <c r="B50" s="43" t="s">
        <v>379</v>
      </c>
      <c r="C50" s="47" t="str">
        <f>IF(F50="","",VLOOKUP(F50,'Weekly Stats'!A:E,2,FALSE))</f>
        <v>AA</v>
      </c>
      <c r="D50" s="48">
        <f>IF(F50="","",VLOOKUP(F50,'Weekly Stats'!A:E,5,FALSE))</f>
        <v>10</v>
      </c>
      <c r="E50" s="49" t="str">
        <f>IF(F50="","WR",VLOOKUP(F50,'Weekly Stats'!A:E,3,FALSE))</f>
        <v>WR1</v>
      </c>
      <c r="F50" s="125" t="s">
        <v>248</v>
      </c>
      <c r="G50" s="44">
        <f>IF(F50="","0", VLOOKUP(F50,'Weekly Stats'!A:E,4,FALSE))</f>
        <v>91000</v>
      </c>
      <c r="H50" s="46">
        <f>IF(F50="","0", VLOOKUP(F50,TOTALS!C$1:D$800,2,FALSE))</f>
        <v>32.200000000000003</v>
      </c>
      <c r="J50" s="43" t="s">
        <v>379</v>
      </c>
      <c r="K50" s="47" t="str">
        <f>IF(N50="","",VLOOKUP(N50,'Weekly Stats'!A:E,2,FALSE))</f>
        <v>ROB</v>
      </c>
      <c r="L50" s="48">
        <f>IF(N50="","",VLOOKUP(N50,'Weekly Stats'!A:E,5,FALSE))</f>
        <v>9</v>
      </c>
      <c r="M50" s="49" t="str">
        <f>IF(N50="","QB",VLOOKUP(N50,'Weekly Stats'!A:E,3,FALSE))</f>
        <v>WR1</v>
      </c>
      <c r="N50" s="129" t="s">
        <v>321</v>
      </c>
      <c r="O50" s="44">
        <f>IF(N50="","0", VLOOKUP(N50,'Weekly Stats'!A:E,4,FALSE))</f>
        <v>68000</v>
      </c>
      <c r="P50" s="46">
        <f>IF(N50="","0", VLOOKUP(N50,TOTALS!C$1:D$800,2,FALSE))</f>
        <v>8.6999999999999993</v>
      </c>
    </row>
    <row r="51" spans="2:16">
      <c r="B51" s="43" t="s">
        <v>379</v>
      </c>
      <c r="C51" s="47" t="str">
        <f>IF(F51="","",VLOOKUP(F51,'Weekly Stats'!A:E,2,FALSE))</f>
        <v>AZE</v>
      </c>
      <c r="D51" s="48">
        <f>IF(F51="","",VLOOKUP(F51,'Weekly Stats'!A:E,5,FALSE))</f>
        <v>9</v>
      </c>
      <c r="E51" s="49" t="str">
        <f>IF(F51="","WR",VLOOKUP(F51,'Weekly Stats'!A:E,3,FALSE))</f>
        <v>WR1</v>
      </c>
      <c r="F51" s="125" t="s">
        <v>170</v>
      </c>
      <c r="G51" s="44">
        <f>IF(F51="","0", VLOOKUP(F51,'Weekly Stats'!A:E,4,FALSE))</f>
        <v>86000</v>
      </c>
      <c r="H51" s="46">
        <f>IF(F51="","0", VLOOKUP(F51,TOTALS!C$1:D$800,2,FALSE))</f>
        <v>0</v>
      </c>
      <c r="J51" s="43" t="s">
        <v>379</v>
      </c>
      <c r="K51" s="47" t="str">
        <f>IF(N51="","",VLOOKUP(N51,'Weekly Stats'!A:E,2,FALSE))</f>
        <v>DEF</v>
      </c>
      <c r="L51" s="48">
        <f>IF(N51="","",VLOOKUP(N51,'Weekly Stats'!A:E,5,FALSE))</f>
        <v>8</v>
      </c>
      <c r="M51" s="49" t="str">
        <f>IF(N51="","QB",VLOOKUP(N51,'Weekly Stats'!A:E,3,FALSE))</f>
        <v>WR4</v>
      </c>
      <c r="N51" s="129" t="s">
        <v>711</v>
      </c>
      <c r="O51" s="44">
        <f>IF(N51="","0", VLOOKUP(N51,'Weekly Stats'!A:E,4,FALSE))</f>
        <v>10000</v>
      </c>
      <c r="P51" s="46">
        <f>IF(N51="","0", VLOOKUP(N51,TOTALS!C$1:D$800,2,FALSE))</f>
        <v>0</v>
      </c>
    </row>
    <row r="52" spans="2:16">
      <c r="B52" s="43" t="s">
        <v>874</v>
      </c>
      <c r="C52" s="47" t="str">
        <f>IF(F52="","",VLOOKUP(F52,'Weekly Stats'!A:E,2,FALSE))</f>
        <v>AA</v>
      </c>
      <c r="D52" s="48">
        <f>IF(F52="","",VLOOKUP(F52,'Weekly Stats'!A:E,5,FALSE))</f>
        <v>10</v>
      </c>
      <c r="E52" s="49" t="str">
        <f>IF(F52="","TE",VLOOKUP(F52,'Weekly Stats'!A:E,3,FALSE))</f>
        <v>TE1</v>
      </c>
      <c r="F52" s="125" t="s">
        <v>252</v>
      </c>
      <c r="G52" s="44">
        <f>IF(F52="","0", VLOOKUP(F52,'Weekly Stats'!A:E,4,FALSE))</f>
        <v>63000</v>
      </c>
      <c r="H52" s="46">
        <f>IF(F52="","0", VLOOKUP(F52,TOTALS!C$1:D$800,2,FALSE))</f>
        <v>0</v>
      </c>
      <c r="J52" s="43" t="s">
        <v>874</v>
      </c>
      <c r="K52" s="47" t="str">
        <f>IF(N52="","",VLOOKUP(N52,'Weekly Stats'!A:E,2,FALSE))</f>
        <v>CHA</v>
      </c>
      <c r="L52" s="48">
        <f>IF(N52="","",VLOOKUP(N52,'Weekly Stats'!A:E,5,FALSE))</f>
        <v>10</v>
      </c>
      <c r="M52" s="49" t="str">
        <f>IF(N52="","QB",VLOOKUP(N52,'Weekly Stats'!A:E,3,FALSE))</f>
        <v>TE1</v>
      </c>
      <c r="N52" s="129" t="s">
        <v>689</v>
      </c>
      <c r="O52" s="44">
        <f>IF(N52="","0", VLOOKUP(N52,'Weekly Stats'!A:E,4,FALSE))</f>
        <v>114000</v>
      </c>
      <c r="P52" s="46">
        <f>IF(N52="","0", VLOOKUP(N52,TOTALS!C$1:D$800,2,FALSE))</f>
        <v>0</v>
      </c>
    </row>
    <row r="53" spans="2:16">
      <c r="B53" s="43" t="s">
        <v>380</v>
      </c>
      <c r="C53" s="47" t="str">
        <f>IF(F53="","",VLOOKUP(F53,'Weekly Stats'!A:E,2,FALSE))</f>
        <v>CHA</v>
      </c>
      <c r="D53" s="48">
        <f>IF(F53="","",VLOOKUP(F53,'Weekly Stats'!A:E,5,FALSE))</f>
        <v>10</v>
      </c>
      <c r="E53" s="49" t="str">
        <f>IF(F53="","FLEX",VLOOKUP(F53,'Weekly Stats'!A:E,3,FALSE))</f>
        <v>RB2</v>
      </c>
      <c r="F53" s="125" t="s">
        <v>683</v>
      </c>
      <c r="G53" s="44">
        <f>IF(F53="","0", VLOOKUP(F53,'Weekly Stats'!A:E,4,FALSE))</f>
        <v>13000</v>
      </c>
      <c r="H53" s="46">
        <f>IF(F53="","0", VLOOKUP(F53,TOTALS!C$1:D$800,2,FALSE))</f>
        <v>0</v>
      </c>
      <c r="J53" s="43" t="s">
        <v>380</v>
      </c>
      <c r="K53" s="47" t="str">
        <f>IF(N53="","",VLOOKUP(N53,'Weekly Stats'!A:E,2,FALSE))</f>
        <v>8BB</v>
      </c>
      <c r="L53" s="48">
        <f>IF(N53="","",VLOOKUP(N53,'Weekly Stats'!A:E,5,FALSE))</f>
        <v>7</v>
      </c>
      <c r="M53" s="49" t="str">
        <f>IF(N53="","QB",VLOOKUP(N53,'Weekly Stats'!A:E,3,FALSE))</f>
        <v>RB1</v>
      </c>
      <c r="N53" s="129" t="s">
        <v>208</v>
      </c>
      <c r="O53" s="44">
        <f>IF(N53="","0", VLOOKUP(N53,'Weekly Stats'!A:E,4,FALSE))</f>
        <v>112000</v>
      </c>
      <c r="P53" s="46">
        <f>IF(N53="","0", VLOOKUP(N53,TOTALS!C$1:D$800,2,FALSE))</f>
        <v>17.399999999999999</v>
      </c>
    </row>
    <row r="54" spans="2:16">
      <c r="B54" s="43" t="s">
        <v>59</v>
      </c>
      <c r="C54" s="47" t="str">
        <f>IF(F54="","",VLOOKUP(F54,'Weekly Stats'!A:E,2,FALSE))</f>
        <v>WW</v>
      </c>
      <c r="D54" s="48">
        <f>IF(F54="","",VLOOKUP(F54,'Weekly Stats'!A:E,5,FALSE))</f>
        <v>5</v>
      </c>
      <c r="E54" s="49" t="s">
        <v>59</v>
      </c>
      <c r="F54" s="125" t="s">
        <v>614</v>
      </c>
      <c r="G54" s="44">
        <f>IF(F54="","0", VLOOKUP(F54,'Weekly Stats'!A:E,4,FALSE))</f>
        <v>26000</v>
      </c>
      <c r="H54" s="46">
        <f>IF(F54="","0", VLOOKUP(F54,TOTALS!C$1:D$800,2,FALSE))</f>
        <v>5</v>
      </c>
      <c r="J54" s="43" t="s">
        <v>59</v>
      </c>
      <c r="K54" s="47" t="str">
        <f>IF(N54="","",VLOOKUP(N54,'Weekly Stats'!A:E,2,FALSE))</f>
        <v>AA</v>
      </c>
      <c r="L54" s="48">
        <f>IF(N54="","",VLOOKUP(N54,'Weekly Stats'!A:E,5,FALSE))</f>
        <v>10</v>
      </c>
      <c r="M54" s="49" t="s">
        <v>59</v>
      </c>
      <c r="N54" s="129" t="s">
        <v>265</v>
      </c>
      <c r="O54" s="44">
        <f>IF(N54="","0", VLOOKUP(N54,'Weekly Stats'!A:E,4,FALSE))</f>
        <v>12000</v>
      </c>
      <c r="P54" s="46">
        <f>IF(N54="","0", VLOOKUP(N54,TOTALS!C$1:D$800,2,FALSE))</f>
        <v>6</v>
      </c>
    </row>
    <row r="55" spans="2:16">
      <c r="B55" s="43" t="s">
        <v>77</v>
      </c>
      <c r="C55" s="47" t="str">
        <f>IF(F55="","",VLOOKUP(F55,'Team Stats'!A$1:D$28,4,FALSE))</f>
        <v>LOST</v>
      </c>
      <c r="D55" s="48">
        <f>IF(F55="","",VLOOKUP(F55,'Team Stats'!A$1:C$28,3,FALSE))</f>
        <v>6</v>
      </c>
      <c r="E55" s="49" t="s">
        <v>77</v>
      </c>
      <c r="F55" s="125" t="s">
        <v>841</v>
      </c>
      <c r="G55" s="44">
        <f>IF(F55="","0", VLOOKUP(F55,'Team Stats'!A$1:B$28,2,FALSE))</f>
        <v>41000</v>
      </c>
      <c r="H55" s="46">
        <f>IF(F55="","0", VLOOKUP(F55,'Pts Per'!A$5:I$32,9,FALSE))</f>
        <v>4</v>
      </c>
      <c r="J55" s="43" t="s">
        <v>77</v>
      </c>
      <c r="K55" s="47" t="str">
        <f>IF(N55="","",VLOOKUP(N55,'Team Stats'!A$1:D$28,4,FALSE))</f>
        <v>GI</v>
      </c>
      <c r="L55" s="48">
        <f>IF(N55="","",VLOOKUP(N55,'Team Stats'!A$1:C$28,3,FALSE))</f>
        <v>8</v>
      </c>
      <c r="M55" s="49" t="s">
        <v>77</v>
      </c>
      <c r="N55" s="129" t="s">
        <v>861</v>
      </c>
      <c r="O55" s="44">
        <f>IF(N55="","0", VLOOKUP(N55,'Team Stats'!A$1:B$28,2,FALSE))</f>
        <v>46000</v>
      </c>
      <c r="P55" s="46">
        <f>IF(N55="","0", VLOOKUP(N55,'Pts Per'!A$5:I$32,9,FALSE))</f>
        <v>3</v>
      </c>
    </row>
    <row r="56" spans="2:16">
      <c r="B56" s="13"/>
      <c r="C56" s="13"/>
      <c r="D56" s="13"/>
      <c r="E56" s="13" t="str">
        <f>F47</f>
        <v>Leon Hairston</v>
      </c>
      <c r="F56" s="50" t="str">
        <f>IF(G56&gt;500000,"ERROR - OVER CAP!","TOTAL:")</f>
        <v>TOTAL:</v>
      </c>
      <c r="G56" s="51">
        <f>SUM(G48:G55)</f>
        <v>500000</v>
      </c>
      <c r="H56" s="52">
        <f>SUM(H48:H55)</f>
        <v>96.640000000000015</v>
      </c>
      <c r="J56" s="13"/>
      <c r="K56" s="13"/>
      <c r="L56" s="13"/>
      <c r="M56" s="13" t="str">
        <f>N47</f>
        <v>Jim Schoch</v>
      </c>
      <c r="N56" s="50" t="str">
        <f>IF(O56&gt;500000,"ERROR - OVER CAP!","TOTAL:")</f>
        <v>TOTAL:</v>
      </c>
      <c r="O56" s="51">
        <f>SUM(O48:O55)</f>
        <v>500000</v>
      </c>
      <c r="P56" s="52">
        <f>SUM(P48:P55)</f>
        <v>75.300000000000011</v>
      </c>
    </row>
    <row r="58" spans="2:16">
      <c r="B58" s="13"/>
      <c r="C58" s="45" t="s">
        <v>382</v>
      </c>
      <c r="D58" s="45" t="s">
        <v>867</v>
      </c>
      <c r="E58" s="45" t="s">
        <v>875</v>
      </c>
      <c r="F58" s="128" t="s">
        <v>961</v>
      </c>
      <c r="G58" s="45" t="s">
        <v>868</v>
      </c>
      <c r="H58" s="45" t="s">
        <v>381</v>
      </c>
      <c r="J58" s="13"/>
      <c r="K58" s="45" t="s">
        <v>382</v>
      </c>
      <c r="L58" s="45" t="s">
        <v>867</v>
      </c>
      <c r="M58" s="45" t="s">
        <v>875</v>
      </c>
      <c r="N58" s="131" t="s">
        <v>890</v>
      </c>
      <c r="O58" s="45" t="s">
        <v>868</v>
      </c>
      <c r="P58" s="45" t="s">
        <v>381</v>
      </c>
    </row>
    <row r="59" spans="2:16">
      <c r="B59" s="43" t="s">
        <v>377</v>
      </c>
      <c r="C59" s="47" t="str">
        <f>IF(F59="","",VLOOKUP(F59,'Weekly Stats'!A:E,2,FALSE))</f>
        <v>PKMN</v>
      </c>
      <c r="D59" s="48">
        <f>IF(F59="","",VLOOKUP(F59,'Weekly Stats'!A:E,5,FALSE))</f>
        <v>8</v>
      </c>
      <c r="E59" s="49" t="str">
        <f>IF(F59="","QB",VLOOKUP(F59,'Weekly Stats'!A:E,3,FALSE))</f>
        <v>QB1</v>
      </c>
      <c r="F59" s="129" t="s">
        <v>769</v>
      </c>
      <c r="G59" s="44">
        <f>IF(F59="","0", VLOOKUP(F59,'Weekly Stats'!A:E,4,FALSE))</f>
        <v>90000</v>
      </c>
      <c r="H59" s="46">
        <f>IF(F59="","0", VLOOKUP(F59,TOTALS!C$1:D$800,2,FALSE))</f>
        <v>8.9600000000000009</v>
      </c>
      <c r="J59" s="43" t="s">
        <v>377</v>
      </c>
      <c r="K59" s="47" t="str">
        <f>IF(N59="","",VLOOKUP(N59,'Weekly Stats'!A:E,2,FALSE))</f>
        <v>TMNT</v>
      </c>
      <c r="L59" s="48">
        <f>IF(N59="","",VLOOKUP(N59,'Weekly Stats'!A:E,5,FALSE))</f>
        <v>7</v>
      </c>
      <c r="M59" s="49" t="str">
        <f>IF(N59="","QB",VLOOKUP(N59,'Weekly Stats'!A:E,3,FALSE))</f>
        <v>QB1</v>
      </c>
      <c r="N59" s="132" t="s">
        <v>219</v>
      </c>
      <c r="O59" s="44">
        <f>IF(N59="","0", VLOOKUP(N59,'Weekly Stats'!A:E,4,FALSE))</f>
        <v>54000</v>
      </c>
      <c r="P59" s="46">
        <f>IF(N59="","0", VLOOKUP(N59,TOTALS!C$1:D$800,2,FALSE))</f>
        <v>21.52</v>
      </c>
    </row>
    <row r="60" spans="2:16">
      <c r="B60" s="43" t="s">
        <v>378</v>
      </c>
      <c r="C60" s="47" t="str">
        <f>IF(F60="","",VLOOKUP(F60,'Weekly Stats'!A:E,2,FALSE))</f>
        <v>GRE</v>
      </c>
      <c r="D60" s="48">
        <f>IF(F60="","",VLOOKUP(F60,'Weekly Stats'!A:E,5,FALSE))</f>
        <v>10</v>
      </c>
      <c r="E60" s="49" t="str">
        <f>IF(F60="","RB",VLOOKUP(F60,'Weekly Stats'!A:E,3,FALSE))</f>
        <v>RB1</v>
      </c>
      <c r="F60" s="130" t="s">
        <v>293</v>
      </c>
      <c r="G60" s="44">
        <f>IF(F60="","0", VLOOKUP(F60,'Weekly Stats'!A:E,4,FALSE))</f>
        <v>74000</v>
      </c>
      <c r="H60" s="46">
        <f>IF(F60="","0", VLOOKUP(F60,TOTALS!C$1:D$800,2,FALSE))</f>
        <v>13.7</v>
      </c>
      <c r="J60" s="43" t="s">
        <v>378</v>
      </c>
      <c r="K60" s="47" t="str">
        <f>IF(N60="","",VLOOKUP(N60,'Weekly Stats'!A:E,2,FALSE))</f>
        <v>GI</v>
      </c>
      <c r="L60" s="48">
        <f>IF(N60="","",VLOOKUP(N60,'Weekly Stats'!A:E,5,FALSE))</f>
        <v>8</v>
      </c>
      <c r="M60" s="49" t="str">
        <f>IF(N60="","QB",VLOOKUP(N60,'Weekly Stats'!A:E,3,FALSE))</f>
        <v>RB1</v>
      </c>
      <c r="N60" s="133" t="s">
        <v>729</v>
      </c>
      <c r="O60" s="44">
        <f>IF(N60="","0", VLOOKUP(N60,'Weekly Stats'!A:E,4,FALSE))</f>
        <v>102000</v>
      </c>
      <c r="P60" s="46">
        <f>IF(N60="","0", VLOOKUP(N60,TOTALS!C$1:D$800,2,FALSE))</f>
        <v>4.2</v>
      </c>
    </row>
    <row r="61" spans="2:16">
      <c r="B61" s="43" t="s">
        <v>379</v>
      </c>
      <c r="C61" s="47" t="str">
        <f>IF(F61="","",VLOOKUP(F61,'Weekly Stats'!A:E,2,FALSE))</f>
        <v>PKMN</v>
      </c>
      <c r="D61" s="48">
        <f>IF(F61="","",VLOOKUP(F61,'Weekly Stats'!A:E,5,FALSE))</f>
        <v>8</v>
      </c>
      <c r="E61" s="49" t="str">
        <f>IF(F61="","WR",VLOOKUP(F61,'Weekly Stats'!A:E,3,FALSE))</f>
        <v>WR1</v>
      </c>
      <c r="F61" s="129" t="s">
        <v>775</v>
      </c>
      <c r="G61" s="44">
        <f>IF(F61="","0", VLOOKUP(F61,'Weekly Stats'!A:E,4,FALSE))</f>
        <v>73000</v>
      </c>
      <c r="H61" s="46">
        <f>IF(F61="","0", VLOOKUP(F61,TOTALS!C$1:D$800,2,FALSE))</f>
        <v>0</v>
      </c>
      <c r="J61" s="43" t="s">
        <v>379</v>
      </c>
      <c r="K61" s="47" t="str">
        <f>IF(N61="","",VLOOKUP(N61,'Weekly Stats'!A:E,2,FALSE))</f>
        <v>WES</v>
      </c>
      <c r="L61" s="48">
        <f>IF(N61="","",VLOOKUP(N61,'Weekly Stats'!A:E,5,FALSE))</f>
        <v>10</v>
      </c>
      <c r="M61" s="49" t="str">
        <f>IF(N61="","QB",VLOOKUP(N61,'Weekly Stats'!A:E,3,FALSE))</f>
        <v>WR1</v>
      </c>
      <c r="N61" s="132" t="s">
        <v>272</v>
      </c>
      <c r="O61" s="44">
        <f>IF(N61="","0", VLOOKUP(N61,'Weekly Stats'!A:E,4,FALSE))</f>
        <v>92000</v>
      </c>
      <c r="P61" s="46">
        <f>IF(N61="","0", VLOOKUP(N61,TOTALS!C$1:D$800,2,FALSE))</f>
        <v>20.399999999999999</v>
      </c>
    </row>
    <row r="62" spans="2:16">
      <c r="B62" s="43" t="s">
        <v>379</v>
      </c>
      <c r="C62" s="47" t="str">
        <f>IF(F62="","",VLOOKUP(F62,'Weekly Stats'!A:E,2,FALSE))</f>
        <v>GRE</v>
      </c>
      <c r="D62" s="48">
        <f>IF(F62="","",VLOOKUP(F62,'Weekly Stats'!A:E,5,FALSE))</f>
        <v>10</v>
      </c>
      <c r="E62" s="49" t="str">
        <f>IF(F62="","WR",VLOOKUP(F62,'Weekly Stats'!A:E,3,FALSE))</f>
        <v>WR1</v>
      </c>
      <c r="F62" s="129" t="s">
        <v>297</v>
      </c>
      <c r="G62" s="44">
        <f>IF(F62="","0", VLOOKUP(F62,'Weekly Stats'!A:E,4,FALSE))</f>
        <v>63000</v>
      </c>
      <c r="H62" s="46">
        <f>IF(F62="","0", VLOOKUP(F62,TOTALS!C$1:D$800,2,FALSE))</f>
        <v>18.7</v>
      </c>
      <c r="J62" s="43" t="s">
        <v>379</v>
      </c>
      <c r="K62" s="47" t="str">
        <f>IF(N62="","",VLOOKUP(N62,'Weekly Stats'!A:E,2,FALSE))</f>
        <v>TBG</v>
      </c>
      <c r="L62" s="48">
        <f>IF(N62="","",VLOOKUP(N62,'Weekly Stats'!A:E,5,FALSE))</f>
        <v>9</v>
      </c>
      <c r="M62" s="49" t="str">
        <f>IF(N62="","QB",VLOOKUP(N62,'Weekly Stats'!A:E,3,FALSE))</f>
        <v>WR1</v>
      </c>
      <c r="N62" s="132" t="s">
        <v>464</v>
      </c>
      <c r="O62" s="44">
        <f>IF(N62="","0", VLOOKUP(N62,'Weekly Stats'!A:E,4,FALSE))</f>
        <v>42000</v>
      </c>
      <c r="P62" s="46">
        <f>IF(N62="","0", VLOOKUP(N62,TOTALS!C$1:D$800,2,FALSE))</f>
        <v>2.2999999999999998</v>
      </c>
    </row>
    <row r="63" spans="2:16">
      <c r="B63" s="43" t="s">
        <v>874</v>
      </c>
      <c r="C63" s="47" t="str">
        <f>IF(F63="","",VLOOKUP(F63,'Weekly Stats'!A:E,2,FALSE))</f>
        <v>AZE</v>
      </c>
      <c r="D63" s="48">
        <f>IF(F63="","",VLOOKUP(F63,'Weekly Stats'!A:E,5,FALSE))</f>
        <v>9</v>
      </c>
      <c r="E63" s="49" t="str">
        <f>IF(F63="","TE",VLOOKUP(F63,'Weekly Stats'!A:E,3,FALSE))</f>
        <v>TE1</v>
      </c>
      <c r="F63" s="129" t="s">
        <v>171</v>
      </c>
      <c r="G63" s="44">
        <f>IF(F63="","0", VLOOKUP(F63,'Weekly Stats'!A:E,4,FALSE))</f>
        <v>56000</v>
      </c>
      <c r="H63" s="46">
        <f>IF(F63="","0", VLOOKUP(F63,TOTALS!C$1:D$800,2,FALSE))</f>
        <v>1.4</v>
      </c>
      <c r="J63" s="43" t="s">
        <v>874</v>
      </c>
      <c r="K63" s="47" t="str">
        <f>IF(N63="","",VLOOKUP(N63,'Weekly Stats'!A:E,2,FALSE))</f>
        <v>RAP</v>
      </c>
      <c r="L63" s="48">
        <f>IF(N63="","",VLOOKUP(N63,'Weekly Stats'!A:E,5,FALSE))</f>
        <v>8</v>
      </c>
      <c r="M63" s="49" t="str">
        <f>IF(N63="","QB",VLOOKUP(N63,'Weekly Stats'!A:E,3,FALSE))</f>
        <v>TE1</v>
      </c>
      <c r="N63" s="132" t="s">
        <v>804</v>
      </c>
      <c r="O63" s="44">
        <f>IF(N63="","0", VLOOKUP(N63,'Weekly Stats'!A:E,4,FALSE))</f>
        <v>63000</v>
      </c>
      <c r="P63" s="46">
        <f>IF(N63="","0", VLOOKUP(N63,TOTALS!C$1:D$800,2,FALSE))</f>
        <v>1.7000000000000002</v>
      </c>
    </row>
    <row r="64" spans="2:16">
      <c r="B64" s="43" t="s">
        <v>380</v>
      </c>
      <c r="C64" s="47" t="str">
        <f>IF(F64="","",VLOOKUP(F64,'Weekly Stats'!A:E,2,FALSE))</f>
        <v>AA</v>
      </c>
      <c r="D64" s="48">
        <f>IF(F64="","",VLOOKUP(F64,'Weekly Stats'!A:E,5,FALSE))</f>
        <v>10</v>
      </c>
      <c r="E64" s="49" t="str">
        <f>IF(F64="","FLEX",VLOOKUP(F64,'Weekly Stats'!A:E,3,FALSE))</f>
        <v>WR1</v>
      </c>
      <c r="F64" s="129" t="s">
        <v>248</v>
      </c>
      <c r="G64" s="44">
        <f>IF(F64="","0", VLOOKUP(F64,'Weekly Stats'!A:E,4,FALSE))</f>
        <v>91000</v>
      </c>
      <c r="H64" s="46">
        <f>IF(F64="","0", VLOOKUP(F64,TOTALS!C$1:D$800,2,FALSE))</f>
        <v>32.200000000000003</v>
      </c>
      <c r="J64" s="43" t="s">
        <v>380</v>
      </c>
      <c r="K64" s="47" t="str">
        <f>IF(N64="","",VLOOKUP(N64,'Weekly Stats'!A:E,2,FALSE))</f>
        <v>TBG</v>
      </c>
      <c r="L64" s="48">
        <f>IF(N64="","",VLOOKUP(N64,'Weekly Stats'!A:E,5,FALSE))</f>
        <v>9</v>
      </c>
      <c r="M64" s="49" t="str">
        <f>IF(N64="","QB",VLOOKUP(N64,'Weekly Stats'!A:E,3,FALSE))</f>
        <v>RB1</v>
      </c>
      <c r="N64" s="132" t="s">
        <v>127</v>
      </c>
      <c r="O64" s="44">
        <f>IF(N64="","0", VLOOKUP(N64,'Weekly Stats'!A:E,4,FALSE))</f>
        <v>88000</v>
      </c>
      <c r="P64" s="46">
        <f>IF(N64="","0", VLOOKUP(N64,TOTALS!C$1:D$800,2,FALSE))</f>
        <v>24.8</v>
      </c>
    </row>
    <row r="65" spans="2:18">
      <c r="B65" s="43" t="s">
        <v>59</v>
      </c>
      <c r="C65" s="47" t="str">
        <f>IF(F65="","",VLOOKUP(F65,'Weekly Stats'!A:E,2,FALSE))</f>
        <v>WES</v>
      </c>
      <c r="D65" s="48">
        <f>IF(F65="","",VLOOKUP(F65,'Weekly Stats'!A:E,5,FALSE))</f>
        <v>10</v>
      </c>
      <c r="E65" s="49" t="s">
        <v>59</v>
      </c>
      <c r="F65" s="129" t="s">
        <v>289</v>
      </c>
      <c r="G65" s="44">
        <f>IF(F65="","0", VLOOKUP(F65,'Weekly Stats'!A:E,4,FALSE))</f>
        <v>14000</v>
      </c>
      <c r="H65" s="46">
        <f>IF(F65="","0", VLOOKUP(F65,TOTALS!C$1:D$800,2,FALSE))</f>
        <v>5</v>
      </c>
      <c r="J65" s="43" t="s">
        <v>59</v>
      </c>
      <c r="K65" s="47" t="str">
        <f>IF(N65="","",VLOOKUP(N65,'Weekly Stats'!A:E,2,FALSE))</f>
        <v>WES</v>
      </c>
      <c r="L65" s="48">
        <f>IF(N65="","",VLOOKUP(N65,'Weekly Stats'!A:E,5,FALSE))</f>
        <v>10</v>
      </c>
      <c r="M65" s="49" t="s">
        <v>59</v>
      </c>
      <c r="N65" s="132" t="s">
        <v>289</v>
      </c>
      <c r="O65" s="44">
        <f>IF(N65="","0", VLOOKUP(N65,'Weekly Stats'!A:E,4,FALSE))</f>
        <v>14000</v>
      </c>
      <c r="P65" s="46">
        <f>IF(N65="","0", VLOOKUP(N65,TOTALS!C$1:D$800,2,FALSE))</f>
        <v>5</v>
      </c>
    </row>
    <row r="66" spans="2:18">
      <c r="B66" s="43" t="s">
        <v>77</v>
      </c>
      <c r="C66" s="47" t="str">
        <f>IF(F66="","",VLOOKUP(F66,'Team Stats'!A$1:D$28,4,FALSE))</f>
        <v>PKMN</v>
      </c>
      <c r="D66" s="48">
        <f>IF(F66="","",VLOOKUP(F66,'Team Stats'!A$1:C$28,3,FALSE))</f>
        <v>8</v>
      </c>
      <c r="E66" s="49" t="s">
        <v>77</v>
      </c>
      <c r="F66" s="129" t="s">
        <v>863</v>
      </c>
      <c r="G66" s="44">
        <f>IF(F66="","0", VLOOKUP(F66,'Team Stats'!A$1:B$28,2,FALSE))</f>
        <v>38000</v>
      </c>
      <c r="H66" s="46">
        <f>IF(F66="","0", VLOOKUP(F66,'Pts Per'!A$5:I$32,9,FALSE))</f>
        <v>9</v>
      </c>
      <c r="J66" s="43" t="s">
        <v>77</v>
      </c>
      <c r="K66" s="47" t="str">
        <f>IF(N66="","",VLOOKUP(N66,'Team Stats'!A$1:D$28,4,FALSE))</f>
        <v>DEF</v>
      </c>
      <c r="L66" s="48">
        <f>IF(N66="","",VLOOKUP(N66,'Team Stats'!A$1:C$28,3,FALSE))</f>
        <v>8</v>
      </c>
      <c r="M66" s="49" t="s">
        <v>77</v>
      </c>
      <c r="N66" s="132" t="s">
        <v>860</v>
      </c>
      <c r="O66" s="44">
        <f>IF(N66="","0", VLOOKUP(N66,'Team Stats'!A$1:B$28,2,FALSE))</f>
        <v>44000</v>
      </c>
      <c r="P66" s="46">
        <f>IF(N66="","0", VLOOKUP(N66,'Pts Per'!A$5:I$32,9,FALSE))</f>
        <v>4</v>
      </c>
    </row>
    <row r="67" spans="2:18">
      <c r="B67" s="13"/>
      <c r="C67" s="13"/>
      <c r="D67" s="13"/>
      <c r="E67" s="13" t="str">
        <f>F58</f>
        <v>Chris McCleese</v>
      </c>
      <c r="F67" s="50" t="str">
        <f>IF(G67&gt;500000,"ERROR - OVER CAP!","TOTAL:")</f>
        <v>TOTAL:</v>
      </c>
      <c r="G67" s="51">
        <f>SUM(G59:G66)</f>
        <v>499000</v>
      </c>
      <c r="H67" s="52">
        <f>SUM(H59:H66)</f>
        <v>88.960000000000008</v>
      </c>
      <c r="J67" s="13"/>
      <c r="K67" s="13"/>
      <c r="L67" s="13"/>
      <c r="M67" s="13" t="str">
        <f>N58</f>
        <v>Anthony Moyer</v>
      </c>
      <c r="N67" s="50" t="str">
        <f>IF(O67&gt;500000,"ERROR - OVER CAP!","TOTAL:")</f>
        <v>TOTAL:</v>
      </c>
      <c r="O67" s="51">
        <f>SUM(O59:O66)</f>
        <v>499000</v>
      </c>
      <c r="P67" s="52">
        <f>SUM(P59:P66)</f>
        <v>83.92</v>
      </c>
    </row>
    <row r="69" spans="2:18">
      <c r="B69" s="13"/>
      <c r="C69" s="45" t="s">
        <v>382</v>
      </c>
      <c r="D69" s="45" t="s">
        <v>867</v>
      </c>
      <c r="E69" s="45" t="s">
        <v>875</v>
      </c>
      <c r="F69" s="144" t="s">
        <v>967</v>
      </c>
      <c r="G69" s="45" t="s">
        <v>868</v>
      </c>
      <c r="H69" s="45" t="s">
        <v>381</v>
      </c>
      <c r="J69" s="13"/>
      <c r="K69" s="45" t="s">
        <v>382</v>
      </c>
      <c r="L69" s="45" t="s">
        <v>867</v>
      </c>
      <c r="M69" s="45" t="s">
        <v>875</v>
      </c>
      <c r="N69" s="148" t="s">
        <v>972</v>
      </c>
      <c r="O69" s="45" t="s">
        <v>868</v>
      </c>
      <c r="P69" s="45" t="s">
        <v>381</v>
      </c>
      <c r="R69"/>
    </row>
    <row r="70" spans="2:18">
      <c r="B70" s="43" t="s">
        <v>377</v>
      </c>
      <c r="C70" s="47" t="str">
        <f>IF(F70="","",VLOOKUP(F70,'Weekly Stats'!A:E,2,FALSE))</f>
        <v>WES</v>
      </c>
      <c r="D70" s="48">
        <f>IF(F70="","",VLOOKUP(F70,'Weekly Stats'!A:E,5,FALSE))</f>
        <v>10</v>
      </c>
      <c r="E70" s="49" t="str">
        <f>IF(F70="","QB",VLOOKUP(F70,'Weekly Stats'!A:E,3,FALSE))</f>
        <v>QB1</v>
      </c>
      <c r="F70" s="145" t="s">
        <v>267</v>
      </c>
      <c r="G70" s="44">
        <f>IF(F70="","0", VLOOKUP(F70,'Weekly Stats'!A:E,4,FALSE))</f>
        <v>95000</v>
      </c>
      <c r="H70" s="46">
        <f>IF(F70="","0", VLOOKUP(F70,TOTALS!C$1:D$800,2,FALSE))</f>
        <v>18.240000000000002</v>
      </c>
      <c r="J70" s="43" t="s">
        <v>377</v>
      </c>
      <c r="K70" s="47" t="str">
        <f>IF(N70="","",VLOOKUP(N70,'Weekly Stats'!A:E,2,FALSE))</f>
        <v>WXS</v>
      </c>
      <c r="L70" s="48">
        <f>IF(N70="","",VLOOKUP(N70,'Weekly Stats'!A:E,5,FALSE))</f>
        <v>9</v>
      </c>
      <c r="M70" s="49" t="str">
        <f>IF(N70="","QB",VLOOKUP(N70,'Weekly Stats'!A:E,3,FALSE))</f>
        <v>QB1</v>
      </c>
      <c r="N70" s="149" t="s">
        <v>145</v>
      </c>
      <c r="O70" s="44">
        <f>IF(N70="","0", VLOOKUP(N70,'Weekly Stats'!A:E,4,FALSE))</f>
        <v>123000</v>
      </c>
      <c r="P70" s="46">
        <f>IF(N70="","0", VLOOKUP(N70,TOTALS!C$1:D$800,2,FALSE))</f>
        <v>21.740000000000002</v>
      </c>
      <c r="R70"/>
    </row>
    <row r="71" spans="2:18">
      <c r="B71" s="43" t="s">
        <v>378</v>
      </c>
      <c r="C71" s="47" t="str">
        <f>IF(F71="","",VLOOKUP(F71,'Weekly Stats'!A:E,2,FALSE))</f>
        <v>8BB</v>
      </c>
      <c r="D71" s="48">
        <f>IF(F71="","",VLOOKUP(F71,'Weekly Stats'!A:E,5,FALSE))</f>
        <v>7</v>
      </c>
      <c r="E71" s="49" t="str">
        <f>IF(F71="","RB",VLOOKUP(F71,'Weekly Stats'!A:E,3,FALSE))</f>
        <v>RB1</v>
      </c>
      <c r="F71" s="146" t="s">
        <v>208</v>
      </c>
      <c r="G71" s="44">
        <f>IF(F71="","0", VLOOKUP(F71,'Weekly Stats'!A:E,4,FALSE))</f>
        <v>112000</v>
      </c>
      <c r="H71" s="46">
        <f>IF(F71="","0", VLOOKUP(F71,TOTALS!C$1:D$800,2,FALSE))</f>
        <v>17.399999999999999</v>
      </c>
      <c r="J71" s="43" t="s">
        <v>378</v>
      </c>
      <c r="K71" s="47" t="str">
        <f>IF(N71="","",VLOOKUP(N71,'Weekly Stats'!A:E,2,FALSE))</f>
        <v>BOX</v>
      </c>
      <c r="L71" s="48">
        <f>IF(N71="","",VLOOKUP(N71,'Weekly Stats'!A:E,5,FALSE))</f>
        <v>6</v>
      </c>
      <c r="M71" s="49" t="str">
        <f>IF(N71="","QB",VLOOKUP(N71,'Weekly Stats'!A:E,3,FALSE))</f>
        <v>RB1</v>
      </c>
      <c r="N71" s="150" t="s">
        <v>122</v>
      </c>
      <c r="O71" s="44">
        <f>IF(N71="","0", VLOOKUP(N71,'Weekly Stats'!A:E,4,FALSE))</f>
        <v>111000</v>
      </c>
      <c r="P71" s="46">
        <f>IF(N71="","0", VLOOKUP(N71,TOTALS!C$1:D$800,2,FALSE))</f>
        <v>13</v>
      </c>
      <c r="R71"/>
    </row>
    <row r="72" spans="2:18">
      <c r="B72" s="43" t="s">
        <v>379</v>
      </c>
      <c r="C72" s="47" t="str">
        <f>IF(F72="","",VLOOKUP(F72,'Weekly Stats'!A:E,2,FALSE))</f>
        <v>TMNT</v>
      </c>
      <c r="D72" s="48">
        <f>IF(F72="","",VLOOKUP(F72,'Weekly Stats'!A:E,5,FALSE))</f>
        <v>7</v>
      </c>
      <c r="E72" s="49" t="str">
        <f>IF(F72="","WR",VLOOKUP(F72,'Weekly Stats'!A:E,3,FALSE))</f>
        <v>WR1</v>
      </c>
      <c r="F72" s="145" t="s">
        <v>225</v>
      </c>
      <c r="G72" s="44">
        <f>IF(F72="","0", VLOOKUP(F72,'Weekly Stats'!A:E,4,FALSE))</f>
        <v>100000</v>
      </c>
      <c r="H72" s="46">
        <f>IF(F72="","0", VLOOKUP(F72,TOTALS!C$1:D$800,2,FALSE))</f>
        <v>1.5</v>
      </c>
      <c r="J72" s="43" t="s">
        <v>379</v>
      </c>
      <c r="K72" s="47" t="str">
        <f>IF(N72="","",VLOOKUP(N72,'Weekly Stats'!A:E,2,FALSE))</f>
        <v>WXS</v>
      </c>
      <c r="L72" s="48">
        <f>IF(N72="","",VLOOKUP(N72,'Weekly Stats'!A:E,5,FALSE))</f>
        <v>9</v>
      </c>
      <c r="M72" s="49" t="str">
        <f>IF(N72="","QB",VLOOKUP(N72,'Weekly Stats'!A:E,3,FALSE))</f>
        <v>WR3</v>
      </c>
      <c r="N72" s="149" t="s">
        <v>144</v>
      </c>
      <c r="O72" s="44">
        <f>IF(N72="","0", VLOOKUP(N72,'Weekly Stats'!A:E,4,FALSE))</f>
        <v>42000</v>
      </c>
      <c r="P72" s="46">
        <f>IF(N72="","0", VLOOKUP(N72,TOTALS!C$1:D$800,2,FALSE))</f>
        <v>3.9000000000000004</v>
      </c>
      <c r="R72"/>
    </row>
    <row r="73" spans="2:18">
      <c r="B73" s="43" t="s">
        <v>379</v>
      </c>
      <c r="C73" s="47" t="str">
        <f>IF(F73="","",VLOOKUP(F73,'Weekly Stats'!A:E,2,FALSE))</f>
        <v>DEF</v>
      </c>
      <c r="D73" s="48">
        <f>IF(F73="","",VLOOKUP(F73,'Weekly Stats'!A:E,5,FALSE))</f>
        <v>8</v>
      </c>
      <c r="E73" s="49" t="str">
        <f>IF(F73="","WR",VLOOKUP(F73,'Weekly Stats'!A:E,3,FALSE))</f>
        <v>WR2</v>
      </c>
      <c r="F73" s="145" t="s">
        <v>709</v>
      </c>
      <c r="G73" s="44">
        <f>IF(F73="","0", VLOOKUP(F73,'Weekly Stats'!A:E,4,FALSE))</f>
        <v>71000</v>
      </c>
      <c r="H73" s="46">
        <f>IF(F73="","0", VLOOKUP(F73,TOTALS!C$1:D$800,2,FALSE))</f>
        <v>9.9</v>
      </c>
      <c r="J73" s="43" t="s">
        <v>379</v>
      </c>
      <c r="K73" s="47" t="str">
        <f>IF(N73="","",VLOOKUP(N73,'Weekly Stats'!A:E,2,FALSE))</f>
        <v>HOF</v>
      </c>
      <c r="L73" s="48">
        <f>IF(N73="","",VLOOKUP(N73,'Weekly Stats'!A:E,5,FALSE))</f>
        <v>5</v>
      </c>
      <c r="M73" s="49" t="str">
        <f>IF(N73="","QB",VLOOKUP(N73,'Weekly Stats'!A:E,3,FALSE))</f>
        <v>WR2</v>
      </c>
      <c r="N73" s="149" t="s">
        <v>622</v>
      </c>
      <c r="O73" s="44">
        <f>IF(N73="","0", VLOOKUP(N73,'Weekly Stats'!A:E,4,FALSE))</f>
        <v>87000</v>
      </c>
      <c r="P73" s="46">
        <f>IF(N73="","0", VLOOKUP(N73,TOTALS!C$1:D$800,2,FALSE))</f>
        <v>15.5</v>
      </c>
      <c r="R73"/>
    </row>
    <row r="74" spans="2:18">
      <c r="B74" s="43" t="s">
        <v>874</v>
      </c>
      <c r="C74" s="47" t="str">
        <f>IF(F74="","",VLOOKUP(F74,'Weekly Stats'!A:E,2,FALSE))</f>
        <v>HOF</v>
      </c>
      <c r="D74" s="48">
        <f>IF(F74="","",VLOOKUP(F74,'Weekly Stats'!A:E,5,FALSE))</f>
        <v>5</v>
      </c>
      <c r="E74" s="49" t="str">
        <f>IF(F74="","TE",VLOOKUP(F74,'Weekly Stats'!A:E,3,FALSE))</f>
        <v>TE1</v>
      </c>
      <c r="F74" s="145" t="s">
        <v>625</v>
      </c>
      <c r="G74" s="44">
        <f>IF(F74="","0", VLOOKUP(F74,'Weekly Stats'!A:E,4,FALSE))</f>
        <v>10000</v>
      </c>
      <c r="H74" s="46">
        <f>IF(F74="","0", VLOOKUP(F74,TOTALS!C$1:D$800,2,FALSE))</f>
        <v>0</v>
      </c>
      <c r="J74" s="43" t="s">
        <v>874</v>
      </c>
      <c r="K74" s="47" t="str">
        <f>IF(N74="","",VLOOKUP(N74,'Weekly Stats'!A:E,2,FALSE))</f>
        <v>AZE</v>
      </c>
      <c r="L74" s="48">
        <f>IF(N74="","",VLOOKUP(N74,'Weekly Stats'!A:E,5,FALSE))</f>
        <v>9</v>
      </c>
      <c r="M74" s="49" t="str">
        <f>IF(N74="","QB",VLOOKUP(N74,'Weekly Stats'!A:E,3,FALSE))</f>
        <v>TE1</v>
      </c>
      <c r="N74" s="149" t="s">
        <v>171</v>
      </c>
      <c r="O74" s="44">
        <f>IF(N74="","0", VLOOKUP(N74,'Weekly Stats'!A:E,4,FALSE))</f>
        <v>56000</v>
      </c>
      <c r="P74" s="46">
        <f>IF(N74="","0", VLOOKUP(N74,TOTALS!C$1:D$800,2,FALSE))</f>
        <v>1.4</v>
      </c>
      <c r="R74"/>
    </row>
    <row r="75" spans="2:18">
      <c r="B75" s="43" t="s">
        <v>380</v>
      </c>
      <c r="C75" s="47" t="str">
        <f>IF(F75="","",VLOOKUP(F75,'Weekly Stats'!A:E,2,FALSE))</f>
        <v>DEF</v>
      </c>
      <c r="D75" s="48">
        <f>IF(F75="","",VLOOKUP(F75,'Weekly Stats'!A:E,5,FALSE))</f>
        <v>8</v>
      </c>
      <c r="E75" s="49" t="str">
        <f>IF(F75="","FLEX",VLOOKUP(F75,'Weekly Stats'!A:E,3,FALSE))</f>
        <v>WR1</v>
      </c>
      <c r="F75" s="145" t="s">
        <v>708</v>
      </c>
      <c r="G75" s="44">
        <f>IF(F75="","0", VLOOKUP(F75,'Weekly Stats'!A:E,4,FALSE))</f>
        <v>56000</v>
      </c>
      <c r="H75" s="46">
        <f>IF(F75="","0", VLOOKUP(F75,TOTALS!C$1:D$800,2,FALSE))</f>
        <v>13</v>
      </c>
      <c r="J75" s="43" t="s">
        <v>380</v>
      </c>
      <c r="K75" s="47" t="str">
        <f>IF(N75="","",VLOOKUP(N75,'Weekly Stats'!A:E,2,FALSE))</f>
        <v>GI</v>
      </c>
      <c r="L75" s="48">
        <f>IF(N75="","",VLOOKUP(N75,'Weekly Stats'!A:E,5,FALSE))</f>
        <v>8</v>
      </c>
      <c r="M75" s="49" t="str">
        <f>IF(N75="","QB",VLOOKUP(N75,'Weekly Stats'!A:E,3,FALSE))</f>
        <v>WR2</v>
      </c>
      <c r="N75" s="149" t="s">
        <v>734</v>
      </c>
      <c r="O75" s="44">
        <f>IF(N75="","0", VLOOKUP(N75,'Weekly Stats'!A:E,4,FALSE))</f>
        <v>32000</v>
      </c>
      <c r="P75" s="46">
        <f>IF(N75="","0", VLOOKUP(N75,TOTALS!C$1:D$800,2,FALSE))</f>
        <v>0</v>
      </c>
      <c r="R75"/>
    </row>
    <row r="76" spans="2:18">
      <c r="B76" s="43" t="s">
        <v>59</v>
      </c>
      <c r="C76" s="47" t="str">
        <f>IF(F76="","",VLOOKUP(F76,'Weekly Stats'!A:E,2,FALSE))</f>
        <v>WXS</v>
      </c>
      <c r="D76" s="48">
        <f>IF(F76="","",VLOOKUP(F76,'Weekly Stats'!A:E,5,FALSE))</f>
        <v>9</v>
      </c>
      <c r="E76" s="49" t="s">
        <v>59</v>
      </c>
      <c r="F76" s="145" t="s">
        <v>481</v>
      </c>
      <c r="G76" s="44">
        <f>IF(F76="","0", VLOOKUP(F76,'Weekly Stats'!A:E,4,FALSE))</f>
        <v>12000</v>
      </c>
      <c r="H76" s="46">
        <f>IF(F76="","0", VLOOKUP(F76,TOTALS!C$1:D$800,2,FALSE))</f>
        <v>5</v>
      </c>
      <c r="J76" s="43" t="s">
        <v>59</v>
      </c>
      <c r="K76" s="47" t="str">
        <f>IF(N76="","",VLOOKUP(N76,'Weekly Stats'!A:E,2,FALSE))</f>
        <v>AA</v>
      </c>
      <c r="L76" s="48">
        <f>IF(N76="","",VLOOKUP(N76,'Weekly Stats'!A:E,5,FALSE))</f>
        <v>10</v>
      </c>
      <c r="M76" s="49" t="s">
        <v>59</v>
      </c>
      <c r="N76" s="149" t="s">
        <v>265</v>
      </c>
      <c r="O76" s="44">
        <f>IF(N76="","0", VLOOKUP(N76,'Weekly Stats'!A:E,4,FALSE))</f>
        <v>12000</v>
      </c>
      <c r="P76" s="46">
        <f>IF(N76="","0", VLOOKUP(N76,TOTALS!C$1:D$800,2,FALSE))</f>
        <v>6</v>
      </c>
      <c r="R76"/>
    </row>
    <row r="77" spans="2:18">
      <c r="B77" s="43" t="s">
        <v>77</v>
      </c>
      <c r="C77" s="47" t="str">
        <f>IF(F77="","",VLOOKUP(F77,'Team Stats'!A$1:D$28,4,FALSE))</f>
        <v>DEF</v>
      </c>
      <c r="D77" s="48">
        <f>IF(F77="","",VLOOKUP(F77,'Team Stats'!A$1:C$28,3,FALSE))</f>
        <v>8</v>
      </c>
      <c r="E77" s="49" t="s">
        <v>77</v>
      </c>
      <c r="F77" s="145" t="s">
        <v>860</v>
      </c>
      <c r="G77" s="44">
        <f>IF(F77="","0", VLOOKUP(F77,'Team Stats'!A$1:B$28,2,FALSE))</f>
        <v>44000</v>
      </c>
      <c r="H77" s="46">
        <f>IF(F77="","0", VLOOKUP(F77,'Pts Per'!A$5:I$32,9,FALSE))</f>
        <v>4</v>
      </c>
      <c r="J77" s="43" t="s">
        <v>77</v>
      </c>
      <c r="K77" s="47" t="str">
        <f>IF(N77="","",VLOOKUP(N77,'Team Stats'!A$1:D$28,4,FALSE))</f>
        <v>ROB</v>
      </c>
      <c r="L77" s="48">
        <f>IF(N77="","",VLOOKUP(N77,'Team Stats'!A$1:C$28,3,FALSE))</f>
        <v>9</v>
      </c>
      <c r="M77" s="49" t="s">
        <v>77</v>
      </c>
      <c r="N77" s="149" t="s">
        <v>858</v>
      </c>
      <c r="O77" s="44">
        <f>IF(N77="","0", VLOOKUP(N77,'Team Stats'!A$1:B$28,2,FALSE))</f>
        <v>37000</v>
      </c>
      <c r="P77" s="46">
        <f>IF(N77="","0", VLOOKUP(N77,'Pts Per'!A$5:I$32,9,FALSE))</f>
        <v>18</v>
      </c>
      <c r="R77"/>
    </row>
    <row r="78" spans="2:18">
      <c r="B78" s="13"/>
      <c r="C78" s="13"/>
      <c r="D78" s="13"/>
      <c r="E78" s="13" t="str">
        <f>F69</f>
        <v>Bill DeVore</v>
      </c>
      <c r="F78" s="50" t="str">
        <f>IF(G78&gt;500000,"ERROR - OVER CAP!","TOTAL:")</f>
        <v>TOTAL:</v>
      </c>
      <c r="G78" s="51">
        <f>SUM(G70:G77)</f>
        <v>500000</v>
      </c>
      <c r="H78" s="52">
        <f>SUM(H70:H77)</f>
        <v>69.039999999999992</v>
      </c>
      <c r="J78" s="13"/>
      <c r="K78" s="13"/>
      <c r="L78" s="13"/>
      <c r="M78" s="13" t="str">
        <f>N69</f>
        <v>Mister Fox</v>
      </c>
      <c r="N78" s="50" t="str">
        <f>IF(O78&gt;500000,"ERROR - OVER CAP!","TOTAL:")</f>
        <v>TOTAL:</v>
      </c>
      <c r="O78" s="51">
        <f>SUM(O70:O77)</f>
        <v>500000</v>
      </c>
      <c r="P78" s="52">
        <f>SUM(P70:P77)</f>
        <v>79.539999999999992</v>
      </c>
      <c r="R78"/>
    </row>
    <row r="80" spans="2:18">
      <c r="B80" s="147"/>
      <c r="C80" s="147"/>
      <c r="D80" s="147"/>
      <c r="E80" s="147"/>
      <c r="F80" s="147"/>
      <c r="G80" s="147"/>
      <c r="H80" s="147"/>
      <c r="J80"/>
      <c r="L80"/>
      <c r="M80"/>
      <c r="N80"/>
      <c r="O80"/>
      <c r="P80"/>
      <c r="R80"/>
    </row>
    <row r="81" spans="2:18">
      <c r="B81" s="147"/>
      <c r="C81" s="147"/>
      <c r="D81" s="147"/>
      <c r="E81" s="147"/>
      <c r="F81" s="147"/>
      <c r="G81" s="147"/>
      <c r="H81" s="147"/>
      <c r="J81"/>
      <c r="L81"/>
      <c r="M81"/>
      <c r="N81"/>
      <c r="O81"/>
      <c r="P81"/>
      <c r="R81"/>
    </row>
    <row r="82" spans="2:18">
      <c r="B82" s="147"/>
      <c r="C82" s="147"/>
      <c r="D82" s="147"/>
      <c r="E82" s="147"/>
      <c r="F82" s="147"/>
      <c r="G82" s="147"/>
      <c r="H82" s="147"/>
      <c r="J82"/>
      <c r="L82"/>
      <c r="M82"/>
      <c r="N82"/>
      <c r="O82"/>
      <c r="P82"/>
      <c r="R82"/>
    </row>
    <row r="83" spans="2:18">
      <c r="B83" s="147"/>
      <c r="C83" s="147"/>
      <c r="D83" s="147"/>
      <c r="E83" s="147"/>
      <c r="F83" s="147"/>
      <c r="G83" s="147"/>
      <c r="H83" s="147"/>
      <c r="J83"/>
      <c r="L83"/>
      <c r="M83"/>
      <c r="N83"/>
      <c r="O83"/>
      <c r="P83"/>
      <c r="R83"/>
    </row>
    <row r="84" spans="2:18">
      <c r="B84" s="147"/>
      <c r="C84" s="147"/>
      <c r="D84" s="147"/>
      <c r="E84" s="147"/>
      <c r="F84" s="147"/>
      <c r="G84" s="147"/>
      <c r="H84" s="147"/>
      <c r="J84"/>
      <c r="L84"/>
      <c r="M84"/>
      <c r="N84"/>
      <c r="O84"/>
      <c r="P84"/>
      <c r="R84"/>
    </row>
    <row r="85" spans="2:18">
      <c r="B85" s="147"/>
      <c r="C85" s="147"/>
      <c r="D85" s="147"/>
      <c r="E85" s="147"/>
      <c r="F85" s="147"/>
      <c r="G85" s="147"/>
      <c r="H85" s="147"/>
      <c r="J85"/>
      <c r="L85"/>
      <c r="M85"/>
      <c r="N85"/>
      <c r="O85"/>
      <c r="P85"/>
      <c r="R85"/>
    </row>
    <row r="86" spans="2:18">
      <c r="B86" s="147"/>
      <c r="C86" s="147"/>
      <c r="D86" s="147"/>
      <c r="E86" s="147"/>
      <c r="F86" s="147"/>
      <c r="G86" s="147"/>
      <c r="H86" s="147"/>
      <c r="J86"/>
      <c r="L86"/>
      <c r="M86"/>
      <c r="N86"/>
      <c r="O86"/>
      <c r="P86"/>
      <c r="R86"/>
    </row>
    <row r="87" spans="2:18">
      <c r="B87" s="147"/>
      <c r="C87" s="147"/>
      <c r="D87" s="147"/>
      <c r="E87" s="147"/>
      <c r="F87" s="147"/>
      <c r="G87" s="147"/>
      <c r="H87" s="147"/>
      <c r="J87"/>
      <c r="L87"/>
      <c r="M87"/>
      <c r="N87"/>
      <c r="O87"/>
      <c r="P87"/>
      <c r="R87"/>
    </row>
    <row r="88" spans="2:18">
      <c r="B88" s="147"/>
      <c r="C88" s="147"/>
      <c r="D88" s="147"/>
      <c r="E88" s="147"/>
      <c r="F88" s="147"/>
      <c r="G88" s="147"/>
      <c r="H88" s="147"/>
      <c r="J88"/>
      <c r="L88"/>
      <c r="M88"/>
      <c r="N88"/>
      <c r="O88"/>
      <c r="P88"/>
      <c r="R88"/>
    </row>
    <row r="89" spans="2:18">
      <c r="B89" s="147"/>
      <c r="C89" s="147"/>
      <c r="D89" s="147"/>
      <c r="E89" s="147"/>
      <c r="F89" s="147"/>
      <c r="G89" s="147"/>
      <c r="H89" s="147"/>
      <c r="J89"/>
      <c r="L89"/>
      <c r="M89"/>
      <c r="N89"/>
      <c r="O89"/>
      <c r="P89"/>
      <c r="R89"/>
    </row>
    <row r="91" spans="2:18">
      <c r="B91" s="13"/>
      <c r="C91" s="45" t="s">
        <v>382</v>
      </c>
      <c r="D91" s="45" t="s">
        <v>867</v>
      </c>
      <c r="E91" s="45" t="s">
        <v>875</v>
      </c>
      <c r="F91" s="128" t="s">
        <v>963</v>
      </c>
      <c r="G91" s="45" t="s">
        <v>868</v>
      </c>
      <c r="H91" s="45" t="s">
        <v>381</v>
      </c>
      <c r="I91" s="127"/>
      <c r="J91" s="13"/>
      <c r="K91" s="45" t="s">
        <v>382</v>
      </c>
      <c r="L91" s="45" t="s">
        <v>867</v>
      </c>
      <c r="M91" s="45" t="s">
        <v>875</v>
      </c>
      <c r="N91" s="128" t="s">
        <v>965</v>
      </c>
      <c r="O91" s="45" t="s">
        <v>868</v>
      </c>
      <c r="P91" s="45" t="s">
        <v>381</v>
      </c>
    </row>
    <row r="92" spans="2:18">
      <c r="B92" s="43" t="s">
        <v>377</v>
      </c>
      <c r="C92" s="47" t="str">
        <f>IF(F92="","",VLOOKUP(F92,'Weekly Stats'!A:E,2,FALSE))</f>
        <v>AZE</v>
      </c>
      <c r="D92" s="48">
        <f>IF(F92="","",VLOOKUP(F92,'Weekly Stats'!A:E,5,FALSE))</f>
        <v>9</v>
      </c>
      <c r="E92" s="49" t="str">
        <f>IF(F92="","QB",VLOOKUP(F92,'Weekly Stats'!A:E,3,FALSE))</f>
        <v>QB1</v>
      </c>
      <c r="F92" s="129" t="s">
        <v>164</v>
      </c>
      <c r="G92" s="44">
        <f>IF(F92="","0", VLOOKUP(F92,'Weekly Stats'!A:E,4,FALSE))</f>
        <v>94000</v>
      </c>
      <c r="H92" s="46">
        <f>IF(F92="","0", VLOOKUP(F92,TOTALS!C$1:D$800,2,FALSE))</f>
        <v>2.9000000000000004</v>
      </c>
      <c r="I92" s="127"/>
      <c r="J92" s="43" t="s">
        <v>377</v>
      </c>
      <c r="K92" s="47" t="str">
        <f>IF(N92="","",VLOOKUP(N92,'Weekly Stats'!A:E,2,FALSE))</f>
        <v>TBG</v>
      </c>
      <c r="L92" s="48">
        <f>IF(N92="","",VLOOKUP(N92,'Weekly Stats'!A:E,5,FALSE))</f>
        <v>9</v>
      </c>
      <c r="M92" s="49" t="str">
        <f>IF(N92="","QB",VLOOKUP(N92,'Weekly Stats'!A:E,3,FALSE))</f>
        <v>QB1</v>
      </c>
      <c r="N92" s="129" t="s">
        <v>461</v>
      </c>
      <c r="O92" s="44">
        <f>IF(N92="","0", VLOOKUP(N92,'Weekly Stats'!A:E,4,FALSE))</f>
        <v>68000</v>
      </c>
      <c r="P92" s="46">
        <f>IF(N92="","0", VLOOKUP(N92,TOTALS!C$1:D$800,2,FALSE))</f>
        <v>8.48</v>
      </c>
    </row>
    <row r="93" spans="2:18">
      <c r="B93" s="43" t="s">
        <v>378</v>
      </c>
      <c r="C93" s="47" t="str">
        <f>IF(F93="","",VLOOKUP(F93,'Weekly Stats'!A:E,2,FALSE))</f>
        <v>HWD</v>
      </c>
      <c r="D93" s="48">
        <f>IF(F93="","",VLOOKUP(F93,'Weekly Stats'!A:E,5,FALSE))</f>
        <v>6</v>
      </c>
      <c r="E93" s="49" t="str">
        <f>IF(F93="","RB",VLOOKUP(F93,'Weekly Stats'!A:E,3,FALSE))</f>
        <v>RB1</v>
      </c>
      <c r="F93" s="130" t="s">
        <v>405</v>
      </c>
      <c r="G93" s="44">
        <f>IF(F93="","0", VLOOKUP(F93,'Weekly Stats'!A:E,4,FALSE))</f>
        <v>85000</v>
      </c>
      <c r="H93" s="46">
        <f>IF(F93="","0", VLOOKUP(F93,TOTALS!C$1:D$800,2,FALSE))</f>
        <v>37.200000000000003</v>
      </c>
      <c r="I93" s="127"/>
      <c r="J93" s="43" t="s">
        <v>378</v>
      </c>
      <c r="K93" s="47" t="str">
        <f>IF(N93="","",VLOOKUP(N93,'Weekly Stats'!A:E,2,FALSE))</f>
        <v>HWD</v>
      </c>
      <c r="L93" s="48">
        <f>IF(N93="","",VLOOKUP(N93,'Weekly Stats'!A:E,5,FALSE))</f>
        <v>6</v>
      </c>
      <c r="M93" s="49" t="str">
        <f>IF(N93="","QB",VLOOKUP(N93,'Weekly Stats'!A:E,3,FALSE))</f>
        <v>RB1</v>
      </c>
      <c r="N93" s="130" t="s">
        <v>405</v>
      </c>
      <c r="O93" s="44">
        <f>IF(N93="","0", VLOOKUP(N93,'Weekly Stats'!A:E,4,FALSE))</f>
        <v>85000</v>
      </c>
      <c r="P93" s="46">
        <f>IF(N93="","0", VLOOKUP(N93,TOTALS!C$1:D$800,2,FALSE))</f>
        <v>37.200000000000003</v>
      </c>
    </row>
    <row r="94" spans="2:18">
      <c r="B94" s="43" t="s">
        <v>379</v>
      </c>
      <c r="C94" s="47" t="str">
        <f>IF(F94="","",VLOOKUP(F94,'Weekly Stats'!A:E,2,FALSE))</f>
        <v>AA</v>
      </c>
      <c r="D94" s="48">
        <f>IF(F94="","",VLOOKUP(F94,'Weekly Stats'!A:E,5,FALSE))</f>
        <v>10</v>
      </c>
      <c r="E94" s="49" t="str">
        <f>IF(F94="","WR",VLOOKUP(F94,'Weekly Stats'!A:E,3,FALSE))</f>
        <v>WR1</v>
      </c>
      <c r="F94" s="129" t="s">
        <v>248</v>
      </c>
      <c r="G94" s="44">
        <f>IF(F94="","0", VLOOKUP(F94,'Weekly Stats'!A:E,4,FALSE))</f>
        <v>91000</v>
      </c>
      <c r="H94" s="46">
        <f>IF(F94="","0", VLOOKUP(F94,TOTALS!C$1:D$800,2,FALSE))</f>
        <v>32.200000000000003</v>
      </c>
      <c r="I94" s="127"/>
      <c r="J94" s="43" t="s">
        <v>379</v>
      </c>
      <c r="K94" s="47" t="str">
        <f>IF(N94="","",VLOOKUP(N94,'Weekly Stats'!A:E,2,FALSE))</f>
        <v>RAP</v>
      </c>
      <c r="L94" s="48">
        <f>IF(N94="","",VLOOKUP(N94,'Weekly Stats'!A:E,5,FALSE))</f>
        <v>8</v>
      </c>
      <c r="M94" s="49" t="str">
        <f>IF(N94="","QB",VLOOKUP(N94,'Weekly Stats'!A:E,3,FALSE))</f>
        <v>WR1</v>
      </c>
      <c r="N94" s="129" t="s">
        <v>800</v>
      </c>
      <c r="O94" s="44">
        <f>IF(N94="","0", VLOOKUP(N94,'Weekly Stats'!A:E,4,FALSE))</f>
        <v>72000</v>
      </c>
      <c r="P94" s="46">
        <f>IF(N94="","0", VLOOKUP(N94,TOTALS!C$1:D$800,2,FALSE))</f>
        <v>11.7</v>
      </c>
    </row>
    <row r="95" spans="2:18">
      <c r="B95" s="43" t="s">
        <v>379</v>
      </c>
      <c r="C95" s="47" t="str">
        <f>IF(F95="","",VLOOKUP(F95,'Weekly Stats'!A:E,2,FALSE))</f>
        <v>PKMN</v>
      </c>
      <c r="D95" s="48">
        <f>IF(F95="","",VLOOKUP(F95,'Weekly Stats'!A:E,5,FALSE))</f>
        <v>8</v>
      </c>
      <c r="E95" s="49" t="str">
        <f>IF(F95="","WR",VLOOKUP(F95,'Weekly Stats'!A:E,3,FALSE))</f>
        <v>WR1</v>
      </c>
      <c r="F95" s="129" t="s">
        <v>775</v>
      </c>
      <c r="G95" s="44">
        <f>IF(F95="","0", VLOOKUP(F95,'Weekly Stats'!A:E,4,FALSE))</f>
        <v>73000</v>
      </c>
      <c r="H95" s="46">
        <f>IF(F95="","0", VLOOKUP(F95,TOTALS!C$1:D$800,2,FALSE))</f>
        <v>0</v>
      </c>
      <c r="I95" s="127"/>
      <c r="J95" s="43" t="s">
        <v>379</v>
      </c>
      <c r="K95" s="47" t="str">
        <f>IF(N95="","",VLOOKUP(N95,'Weekly Stats'!A:E,2,FALSE))</f>
        <v>OFF</v>
      </c>
      <c r="L95" s="48">
        <f>IF(N95="","",VLOOKUP(N95,'Weekly Stats'!A:E,5,FALSE))</f>
        <v>8</v>
      </c>
      <c r="M95" s="49" t="str">
        <f>IF(N95="","QB",VLOOKUP(N95,'Weekly Stats'!A:E,3,FALSE))</f>
        <v>WR1</v>
      </c>
      <c r="N95" s="129" t="s">
        <v>111</v>
      </c>
      <c r="O95" s="44">
        <f>IF(N95="","0", VLOOKUP(N95,'Weekly Stats'!A:E,4,FALSE))</f>
        <v>69000</v>
      </c>
      <c r="P95" s="46">
        <f>IF(N95="","0", VLOOKUP(N95,TOTALS!C$1:D$800,2,FALSE))</f>
        <v>9.9</v>
      </c>
    </row>
    <row r="96" spans="2:18">
      <c r="B96" s="43" t="s">
        <v>874</v>
      </c>
      <c r="C96" s="47" t="str">
        <f>IF(F96="","",VLOOKUP(F96,'Weekly Stats'!A:E,2,FALSE))</f>
        <v>RAI</v>
      </c>
      <c r="D96" s="48">
        <f>IF(F96="","",VLOOKUP(F96,'Weekly Stats'!A:E,5,FALSE))</f>
        <v>9</v>
      </c>
      <c r="E96" s="49" t="str">
        <f>IF(F96="","TE",VLOOKUP(F96,'Weekly Stats'!A:E,3,FALSE))</f>
        <v>TE1</v>
      </c>
      <c r="F96" s="129" t="s">
        <v>492</v>
      </c>
      <c r="G96" s="44">
        <f>IF(F96="","0", VLOOKUP(F96,'Weekly Stats'!A:E,4,FALSE))</f>
        <v>27000</v>
      </c>
      <c r="H96" s="46">
        <f>IF(F96="","0", VLOOKUP(F96,TOTALS!C$1:D$800,2,FALSE))</f>
        <v>3</v>
      </c>
      <c r="I96" s="127"/>
      <c r="J96" s="43" t="s">
        <v>874</v>
      </c>
      <c r="K96" s="47" t="str">
        <f>IF(N96="","",VLOOKUP(N96,'Weekly Stats'!A:E,2,FALSE))</f>
        <v>DEF</v>
      </c>
      <c r="L96" s="48">
        <f>IF(N96="","",VLOOKUP(N96,'Weekly Stats'!A:E,5,FALSE))</f>
        <v>8</v>
      </c>
      <c r="M96" s="49" t="str">
        <f>IF(N96="","QB",VLOOKUP(N96,'Weekly Stats'!A:E,3,FALSE))</f>
        <v>TE1</v>
      </c>
      <c r="N96" s="129" t="s">
        <v>712</v>
      </c>
      <c r="O96" s="44">
        <f>IF(N96="","0", VLOOKUP(N96,'Weekly Stats'!A:E,4,FALSE))</f>
        <v>54000</v>
      </c>
      <c r="P96" s="46">
        <f>IF(N96="","0", VLOOKUP(N96,TOTALS!C$1:D$800,2,FALSE))</f>
        <v>0</v>
      </c>
    </row>
    <row r="97" spans="2:16">
      <c r="B97" s="43" t="s">
        <v>380</v>
      </c>
      <c r="C97" s="47" t="str">
        <f>IF(F97="","",VLOOKUP(F97,'Weekly Stats'!A:E,2,FALSE))</f>
        <v>WHO</v>
      </c>
      <c r="D97" s="48">
        <f>IF(F97="","",VLOOKUP(F97,'Weekly Stats'!A:E,5,FALSE))</f>
        <v>6</v>
      </c>
      <c r="E97" s="49" t="str">
        <f>IF(F97="","FLEX",VLOOKUP(F97,'Weekly Stats'!A:E,3,FALSE))</f>
        <v>WR1</v>
      </c>
      <c r="F97" s="129" t="s">
        <v>87</v>
      </c>
      <c r="G97" s="44">
        <f>IF(F97="","0", VLOOKUP(F97,'Weekly Stats'!A:E,4,FALSE))</f>
        <v>60000</v>
      </c>
      <c r="H97" s="46">
        <f>IF(F97="","0", VLOOKUP(F97,TOTALS!C$1:D$800,2,FALSE))</f>
        <v>7.6000000000000005</v>
      </c>
      <c r="I97" s="127"/>
      <c r="J97" s="43" t="s">
        <v>380</v>
      </c>
      <c r="K97" s="47" t="str">
        <f>IF(N97="","",VLOOKUP(N97,'Weekly Stats'!A:E,2,FALSE))</f>
        <v>TBG</v>
      </c>
      <c r="L97" s="48">
        <f>IF(N97="","",VLOOKUP(N97,'Weekly Stats'!A:E,5,FALSE))</f>
        <v>9</v>
      </c>
      <c r="M97" s="49" t="str">
        <f>IF(N97="","QB",VLOOKUP(N97,'Weekly Stats'!A:E,3,FALSE))</f>
        <v>RB1</v>
      </c>
      <c r="N97" s="129" t="s">
        <v>127</v>
      </c>
      <c r="O97" s="44">
        <f>IF(N97="","0", VLOOKUP(N97,'Weekly Stats'!A:E,4,FALSE))</f>
        <v>88000</v>
      </c>
      <c r="P97" s="46">
        <f>IF(N97="","0", VLOOKUP(N97,TOTALS!C$1:D$800,2,FALSE))</f>
        <v>24.8</v>
      </c>
    </row>
    <row r="98" spans="2:16">
      <c r="B98" s="43" t="s">
        <v>59</v>
      </c>
      <c r="C98" s="47" t="str">
        <f>IF(F98="","",VLOOKUP(F98,'Weekly Stats'!A:E,2,FALSE))</f>
        <v>8BB</v>
      </c>
      <c r="D98" s="48">
        <f>IF(F98="","",VLOOKUP(F98,'Weekly Stats'!A:E,5,FALSE))</f>
        <v>7</v>
      </c>
      <c r="E98" s="49" t="s">
        <v>59</v>
      </c>
      <c r="F98" s="129" t="s">
        <v>218</v>
      </c>
      <c r="G98" s="44">
        <f>IF(F98="","0", VLOOKUP(F98,'Weekly Stats'!A:E,4,FALSE))</f>
        <v>19000</v>
      </c>
      <c r="H98" s="46">
        <f>IF(F98="","0", VLOOKUP(F98,TOTALS!C$1:D$800,2,FALSE))</f>
        <v>12</v>
      </c>
      <c r="I98" s="127"/>
      <c r="J98" s="43" t="s">
        <v>59</v>
      </c>
      <c r="K98" s="47" t="str">
        <f>IF(N98="","",VLOOKUP(N98,'Weekly Stats'!A:E,2,FALSE))</f>
        <v>HWD</v>
      </c>
      <c r="L98" s="48">
        <f>IF(N98="","",VLOOKUP(N98,'Weekly Stats'!A:E,5,FALSE))</f>
        <v>6</v>
      </c>
      <c r="M98" s="49" t="s">
        <v>59</v>
      </c>
      <c r="N98" s="129" t="s">
        <v>425</v>
      </c>
      <c r="O98" s="44">
        <f>IF(N98="","0", VLOOKUP(N98,'Weekly Stats'!A:E,4,FALSE))</f>
        <v>22000</v>
      </c>
      <c r="P98" s="46">
        <f>IF(N98="","0", VLOOKUP(N98,TOTALS!C$1:D$800,2,FALSE))</f>
        <v>4</v>
      </c>
    </row>
    <row r="99" spans="2:16">
      <c r="B99" s="43" t="s">
        <v>77</v>
      </c>
      <c r="C99" s="47" t="str">
        <f>IF(F99="","",VLOOKUP(F99,'Team Stats'!A$1:D$28,4,FALSE))</f>
        <v>HOF</v>
      </c>
      <c r="D99" s="48">
        <f>IF(F99="","",VLOOKUP(F99,'Team Stats'!A$1:C$28,3,FALSE))</f>
        <v>5</v>
      </c>
      <c r="E99" s="49" t="s">
        <v>77</v>
      </c>
      <c r="F99" s="129" t="s">
        <v>852</v>
      </c>
      <c r="G99" s="44">
        <f>IF(F99="","0", VLOOKUP(F99,'Team Stats'!A$1:B$28,2,FALSE))</f>
        <v>48000</v>
      </c>
      <c r="H99" s="46">
        <f>IF(F99="","0", VLOOKUP(F99,'Pts Per'!A$5:I$32,9,FALSE))</f>
        <v>22</v>
      </c>
      <c r="I99" s="127"/>
      <c r="J99" s="43" t="s">
        <v>77</v>
      </c>
      <c r="K99" s="47" t="str">
        <f>IF(N99="","",VLOOKUP(N99,'Team Stats'!A$1:D$28,4,FALSE))</f>
        <v>TMNT</v>
      </c>
      <c r="L99" s="48">
        <f>IF(N99="","",VLOOKUP(N99,'Team Stats'!A$1:C$28,3,FALSE))</f>
        <v>7</v>
      </c>
      <c r="M99" s="49" t="s">
        <v>77</v>
      </c>
      <c r="N99" s="129" t="s">
        <v>848</v>
      </c>
      <c r="O99" s="44">
        <f>IF(N99="","0", VLOOKUP(N99,'Team Stats'!A$1:B$28,2,FALSE))</f>
        <v>42000</v>
      </c>
      <c r="P99" s="46">
        <f>IF(N99="","0", VLOOKUP(N99,'Pts Per'!A$5:I$32,9,FALSE))</f>
        <v>-1</v>
      </c>
    </row>
    <row r="100" spans="2:16">
      <c r="B100" s="13"/>
      <c r="C100" s="13"/>
      <c r="D100" s="13"/>
      <c r="E100" s="13" t="str">
        <f>F91</f>
        <v>TheRaja</v>
      </c>
      <c r="F100" s="50" t="str">
        <f>IF(G100&gt;500000,"ERROR - OVER CAP!","TOTAL:")</f>
        <v>TOTAL:</v>
      </c>
      <c r="G100" s="51">
        <f>SUM(G92:G99)</f>
        <v>497000</v>
      </c>
      <c r="H100" s="52">
        <f>SUM(H92:H99)</f>
        <v>116.9</v>
      </c>
      <c r="I100" s="127"/>
      <c r="J100" s="13"/>
      <c r="K100" s="13"/>
      <c r="L100" s="13"/>
      <c r="M100" s="13" t="str">
        <f>N91</f>
        <v>Clayton Willis</v>
      </c>
      <c r="N100" s="50" t="str">
        <f>IF(O100&gt;500000,"ERROR - OVER CAP!","TOTAL:")</f>
        <v>TOTAL:</v>
      </c>
      <c r="O100" s="51">
        <f>SUM(O92:O99)</f>
        <v>500000</v>
      </c>
      <c r="P100" s="52">
        <f>SUM(P92:P99)</f>
        <v>95.080000000000013</v>
      </c>
    </row>
  </sheetData>
  <autoFilter ref="R3:U3">
    <sortState ref="R4:U17">
      <sortCondition ref="S3"/>
    </sortState>
  </autoFilter>
  <dataValidations count="14">
    <dataValidation type="list" allowBlank="1" showInputMessage="1" showErrorMessage="1" sqref="F59">
      <formula1>$R$2:$R$57</formula1>
    </dataValidation>
    <dataValidation type="list" allowBlank="1" showInputMessage="1" showErrorMessage="1" sqref="F63">
      <formula1>$U$2:$U$57</formula1>
    </dataValidation>
    <dataValidation type="list" allowBlank="1" showInputMessage="1" showErrorMessage="1" sqref="F65">
      <formula1>$V$2:$V$29</formula1>
    </dataValidation>
    <dataValidation type="list" allowBlank="1" showInputMessage="1" showErrorMessage="1" sqref="F66">
      <formula1>$W$2:$W$29</formula1>
    </dataValidation>
    <dataValidation type="list" allowBlank="1" showInputMessage="1" showErrorMessage="1" sqref="N59 N70">
      <formula1>$R$2:$R$57</formula1>
      <formula2>0</formula2>
    </dataValidation>
    <dataValidation type="list" allowBlank="1" showInputMessage="1" showErrorMessage="1" sqref="N63 N74">
      <formula1>$U$2:$U$57</formula1>
      <formula2>0</formula2>
    </dataValidation>
    <dataValidation type="list" allowBlank="1" showInputMessage="1" showErrorMessage="1" sqref="N65 N76">
      <formula1>$V$2:$V$29</formula1>
      <formula2>0</formula2>
    </dataValidation>
    <dataValidation type="list" allowBlank="1" showInputMessage="1" showErrorMessage="1" sqref="N66 N77">
      <formula1>$W$2:$W$29</formula1>
      <formula2>0</formula2>
    </dataValidation>
    <dataValidation type="list" allowBlank="1" showInputMessage="1" showErrorMessage="1" sqref="F60">
      <formula1>$S$2:$S$113</formula1>
    </dataValidation>
    <dataValidation type="list" allowBlank="1" showInputMessage="1" showErrorMessage="1" sqref="F61:F62">
      <formula1>$T$2:$T$113</formula1>
    </dataValidation>
    <dataValidation type="list" allowBlank="1" showInputMessage="1" showErrorMessage="1" sqref="F64">
      <formula1>$X$2:$X$281</formula1>
    </dataValidation>
    <dataValidation type="list" allowBlank="1" showInputMessage="1" showErrorMessage="1" sqref="N60 N71">
      <formula1>$S$2:$S$113</formula1>
      <formula2>0</formula2>
    </dataValidation>
    <dataValidation type="list" allowBlank="1" showInputMessage="1" showErrorMessage="1" sqref="N64 N75">
      <formula1>$X$2:$X$281</formula1>
      <formula2>0</formula2>
    </dataValidation>
    <dataValidation type="list" allowBlank="1" showInputMessage="1" showErrorMessage="1" sqref="N61:N62 N72:N73">
      <formula1>$T$2:$T$113</formula1>
      <formula2>0</formula2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F11 N11 F22 N22 F33 N33 F44 N44 F55 F99 F77</xm:sqref>
        </x14:dataValidation>
        <x14:dataValidation type="list" allowBlank="1" showInputMessage="1" showErrorMessage="1">
          <x14:formula1>
            <xm:f>RLA!$F$2:$F$29</xm:f>
          </x14:formula1>
          <xm:sqref>F10 N10 F21 N21 F32 N32 F43 N43 F54 F98 F76</xm:sqref>
        </x14:dataValidation>
        <x14:dataValidation type="list" allowBlank="1" showInputMessage="1" showErrorMessage="1">
          <x14:formula1>
            <xm:f>RLA!$H$2:$H$281</xm:f>
          </x14:formula1>
          <xm:sqref>F9 N9 F20 N20 F31 N31 F42 N42 F53 F97 F75</xm:sqref>
        </x14:dataValidation>
        <x14:dataValidation type="list" allowBlank="1" showInputMessage="1" showErrorMessage="1">
          <x14:formula1>
            <xm:f>RLA!$E$2:$E$57</xm:f>
          </x14:formula1>
          <xm:sqref>F8 N8 F19 N19 F30 N30 F41 N41 F52 F96 F74</xm:sqref>
        </x14:dataValidation>
        <x14:dataValidation type="list" allowBlank="1" showInputMessage="1" showErrorMessage="1">
          <x14:formula1>
            <xm:f>RLA!$D$2:$D$113</xm:f>
          </x14:formula1>
          <xm:sqref>F6:F7 N6:N7 F17:F18 N17:N18 F28:F29 N28:N29 F39:F40 N39:N40 F50:F51 F94:F95 F72:F73</xm:sqref>
        </x14:dataValidation>
        <x14:dataValidation type="list" allowBlank="1" showInputMessage="1" showErrorMessage="1">
          <x14:formula1>
            <xm:f>RLA!$C$2:$C$113</xm:f>
          </x14:formula1>
          <xm:sqref>F5 N5 F16 N16 F27 N27 F38 N38 F49 F93 F71</xm:sqref>
        </x14:dataValidation>
        <x14:dataValidation type="list" allowBlank="1" showInputMessage="1" showErrorMessage="1">
          <x14:formula1>
            <xm:f>RLA!$B$2:$B$57</xm:f>
          </x14:formula1>
          <xm:sqref>F4 N4 F15 N15 F26 N26 F37 N37 F48 F92 F70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J6" sqref="J6"/>
    </sheetView>
  </sheetViews>
  <sheetFormatPr defaultRowHeight="15"/>
  <cols>
    <col min="1" max="1" width="9.140625" style="24"/>
    <col min="2" max="2" width="8.28515625" style="24" bestFit="1" customWidth="1"/>
    <col min="3" max="3" width="19.85546875" style="24" bestFit="1" customWidth="1"/>
    <col min="4" max="4" width="9.140625" style="25"/>
    <col min="5" max="16384" width="9.140625" style="24"/>
  </cols>
  <sheetData>
    <row r="1" spans="1:4">
      <c r="A1" s="24" t="s">
        <v>80</v>
      </c>
      <c r="B1" s="24" t="s">
        <v>5</v>
      </c>
      <c r="C1" s="24" t="s">
        <v>349</v>
      </c>
      <c r="D1" s="27" t="s">
        <v>376</v>
      </c>
    </row>
    <row r="2" spans="1:4">
      <c r="A2" s="26" t="s">
        <v>73</v>
      </c>
      <c r="B2" s="26" t="s">
        <v>38</v>
      </c>
      <c r="C2" s="16" t="s">
        <v>221</v>
      </c>
      <c r="D2" s="25">
        <f>VLOOKUP(C2,IP!D$2:E$701,2,FALSE)</f>
        <v>39.5</v>
      </c>
    </row>
    <row r="3" spans="1:4">
      <c r="A3" s="26" t="s">
        <v>819</v>
      </c>
      <c r="B3" s="26" t="s">
        <v>38</v>
      </c>
      <c r="C3" s="16" t="s">
        <v>405</v>
      </c>
      <c r="D3" s="25">
        <f>VLOOKUP(C3,IP!D$2:E$701,2,FALSE)</f>
        <v>37.200000000000003</v>
      </c>
    </row>
    <row r="4" spans="1:4">
      <c r="A4" s="26" t="s">
        <v>823</v>
      </c>
      <c r="B4" s="26" t="s">
        <v>38</v>
      </c>
      <c r="C4" s="19" t="s">
        <v>544</v>
      </c>
      <c r="D4" s="25">
        <f>VLOOKUP(C4,IP!D$2:E$701,2,FALSE)</f>
        <v>37</v>
      </c>
    </row>
    <row r="5" spans="1:4">
      <c r="A5" s="26" t="s">
        <v>827</v>
      </c>
      <c r="B5" s="26" t="s">
        <v>38</v>
      </c>
      <c r="C5" s="21" t="s">
        <v>865</v>
      </c>
      <c r="D5" s="25">
        <f>VLOOKUP(C5,IP!D$2:E$701,2,FALSE)</f>
        <v>35.6</v>
      </c>
    </row>
    <row r="6" spans="1:4">
      <c r="A6" s="26" t="s">
        <v>74</v>
      </c>
      <c r="B6" s="26" t="s">
        <v>42</v>
      </c>
      <c r="C6" s="16" t="s">
        <v>248</v>
      </c>
      <c r="D6" s="25">
        <f>VLOOKUP(C6,IP!D$2:E$701,2,FALSE)</f>
        <v>32.200000000000003</v>
      </c>
    </row>
    <row r="7" spans="1:4">
      <c r="A7" s="26" t="s">
        <v>826</v>
      </c>
      <c r="B7" s="26" t="s">
        <v>36</v>
      </c>
      <c r="C7" s="16" t="s">
        <v>62</v>
      </c>
      <c r="D7" s="25">
        <f>VLOOKUP(C7,IP!D$2:E$701,2,FALSE)</f>
        <v>32.1</v>
      </c>
    </row>
    <row r="8" spans="1:4">
      <c r="A8" s="26" t="s">
        <v>820</v>
      </c>
      <c r="B8" s="26" t="s">
        <v>42</v>
      </c>
      <c r="C8" s="17" t="s">
        <v>442</v>
      </c>
      <c r="D8" s="25">
        <f>VLOOKUP(C8,IP!D$2:E$701,2,FALSE)</f>
        <v>31</v>
      </c>
    </row>
    <row r="9" spans="1:4">
      <c r="A9" s="26" t="s">
        <v>78</v>
      </c>
      <c r="B9" s="26" t="s">
        <v>42</v>
      </c>
      <c r="C9" s="16" t="s">
        <v>685</v>
      </c>
      <c r="D9" s="25">
        <f>VLOOKUP(C9,IP!D$2:E$701,2,FALSE)</f>
        <v>30.1</v>
      </c>
    </row>
    <row r="10" spans="1:4">
      <c r="A10" s="26" t="s">
        <v>69</v>
      </c>
      <c r="B10" s="26" t="s">
        <v>42</v>
      </c>
      <c r="C10" s="16" t="s">
        <v>158</v>
      </c>
      <c r="D10" s="25">
        <f>VLOOKUP(C10,IP!D$2:E$701,2,FALSE)</f>
        <v>28.1</v>
      </c>
    </row>
    <row r="11" spans="1:4">
      <c r="A11" s="26" t="s">
        <v>829</v>
      </c>
      <c r="B11" s="26" t="s">
        <v>42</v>
      </c>
      <c r="C11" s="16" t="s">
        <v>757</v>
      </c>
      <c r="D11" s="25">
        <f>VLOOKUP(C11,IP!D$2:E$701,2,FALSE)</f>
        <v>26.1</v>
      </c>
    </row>
    <row r="12" spans="1:4">
      <c r="A12" s="26" t="s">
        <v>829</v>
      </c>
      <c r="B12" s="26" t="s">
        <v>36</v>
      </c>
      <c r="C12" s="16" t="s">
        <v>752</v>
      </c>
      <c r="D12" s="25">
        <f>VLOOKUP(C12,IP!D$2:E$701,2,FALSE)</f>
        <v>26.020000000000003</v>
      </c>
    </row>
    <row r="13" spans="1:4">
      <c r="A13" s="26" t="s">
        <v>828</v>
      </c>
      <c r="B13" s="26" t="s">
        <v>40</v>
      </c>
      <c r="C13" s="16" t="s">
        <v>731</v>
      </c>
      <c r="D13" s="25">
        <f>VLOOKUP(C13,IP!D$2:E$701,2,FALSE)</f>
        <v>25.3</v>
      </c>
    </row>
    <row r="14" spans="1:4">
      <c r="A14" s="26" t="s">
        <v>68</v>
      </c>
      <c r="B14" s="26" t="s">
        <v>38</v>
      </c>
      <c r="C14" s="18" t="s">
        <v>127</v>
      </c>
      <c r="D14" s="25">
        <f>VLOOKUP(C14,IP!D$2:E$701,2,FALSE)</f>
        <v>24.8</v>
      </c>
    </row>
    <row r="15" spans="1:4">
      <c r="A15" s="26" t="s">
        <v>829</v>
      </c>
      <c r="B15" s="26" t="s">
        <v>38</v>
      </c>
      <c r="C15" s="16" t="s">
        <v>754</v>
      </c>
      <c r="D15" s="25">
        <f>VLOOKUP(C15,IP!D$2:E$701,2,FALSE)</f>
        <v>24.7</v>
      </c>
    </row>
    <row r="16" spans="1:4">
      <c r="A16" s="26" t="s">
        <v>65</v>
      </c>
      <c r="B16" s="26" t="s">
        <v>39</v>
      </c>
      <c r="C16" s="14" t="s">
        <v>84</v>
      </c>
      <c r="D16" s="25">
        <f>VLOOKUP(C16,IP!D$2:E$701,2,FALSE)</f>
        <v>24.400000000000002</v>
      </c>
    </row>
    <row r="17" spans="1:4">
      <c r="A17" s="26" t="s">
        <v>822</v>
      </c>
      <c r="B17" s="26" t="s">
        <v>38</v>
      </c>
      <c r="C17" s="16" t="s">
        <v>504</v>
      </c>
      <c r="D17" s="25">
        <f>VLOOKUP(C17,IP!D$2:E$701,2,FALSE)</f>
        <v>24.4</v>
      </c>
    </row>
    <row r="18" spans="1:4">
      <c r="A18" s="26" t="s">
        <v>69</v>
      </c>
      <c r="B18" s="26" t="s">
        <v>36</v>
      </c>
      <c r="C18" s="16" t="s">
        <v>487</v>
      </c>
      <c r="D18" s="25">
        <f>VLOOKUP(C18,IP!D$2:E$701,2,FALSE)</f>
        <v>24.060000000000002</v>
      </c>
    </row>
    <row r="19" spans="1:4">
      <c r="A19" s="26" t="s">
        <v>821</v>
      </c>
      <c r="B19" s="26" t="s">
        <v>43</v>
      </c>
      <c r="C19" s="19" t="s">
        <v>473</v>
      </c>
      <c r="D19" s="25">
        <f>VLOOKUP(C19,IP!D$2:E$701,2,FALSE)</f>
        <v>23</v>
      </c>
    </row>
    <row r="20" spans="1:4">
      <c r="A20" s="26" t="s">
        <v>68</v>
      </c>
      <c r="B20" s="26" t="s">
        <v>43</v>
      </c>
      <c r="C20" s="18" t="s">
        <v>129</v>
      </c>
      <c r="D20" s="25">
        <f>VLOOKUP(C20,IP!D$2:E$701,2,FALSE)</f>
        <v>21.9</v>
      </c>
    </row>
    <row r="21" spans="1:4">
      <c r="A21" s="26" t="s">
        <v>72</v>
      </c>
      <c r="B21" s="26" t="s">
        <v>46</v>
      </c>
      <c r="C21" s="20" t="s">
        <v>532</v>
      </c>
      <c r="D21" s="25">
        <f>VLOOKUP(C21,IP!D$2:E$701,2,FALSE)</f>
        <v>21.8</v>
      </c>
    </row>
    <row r="22" spans="1:4">
      <c r="A22" s="26" t="s">
        <v>821</v>
      </c>
      <c r="B22" s="26" t="s">
        <v>36</v>
      </c>
      <c r="C22" s="19" t="s">
        <v>145</v>
      </c>
      <c r="D22" s="25">
        <f>VLOOKUP(C22,IP!D$2:E$701,2,FALSE)</f>
        <v>21.740000000000002</v>
      </c>
    </row>
    <row r="23" spans="1:4">
      <c r="A23" s="26" t="s">
        <v>78</v>
      </c>
      <c r="B23" s="26" t="s">
        <v>36</v>
      </c>
      <c r="C23" s="16" t="s">
        <v>316</v>
      </c>
      <c r="D23" s="25">
        <f>VLOOKUP(C23,IP!D$2:E$701,2,FALSE)</f>
        <v>21.56</v>
      </c>
    </row>
    <row r="24" spans="1:4">
      <c r="A24" s="26" t="s">
        <v>73</v>
      </c>
      <c r="B24" s="26" t="s">
        <v>36</v>
      </c>
      <c r="C24" s="16" t="s">
        <v>219</v>
      </c>
      <c r="D24" s="25">
        <f>VLOOKUP(C24,IP!D$2:E$701,2,FALSE)</f>
        <v>21.52</v>
      </c>
    </row>
    <row r="25" spans="1:4">
      <c r="A25" s="26" t="s">
        <v>820</v>
      </c>
      <c r="B25" s="26" t="s">
        <v>36</v>
      </c>
      <c r="C25" s="17" t="s">
        <v>436</v>
      </c>
      <c r="D25" s="25">
        <f>VLOOKUP(C25,IP!D$2:E$701,2,FALSE)</f>
        <v>21.44</v>
      </c>
    </row>
    <row r="26" spans="1:4">
      <c r="A26" s="26" t="s">
        <v>825</v>
      </c>
      <c r="B26" s="26" t="s">
        <v>43</v>
      </c>
      <c r="C26" s="16" t="s">
        <v>598</v>
      </c>
      <c r="D26" s="25">
        <f>VLOOKUP(C26,IP!D$2:E$701,2,FALSE)</f>
        <v>21.1</v>
      </c>
    </row>
    <row r="27" spans="1:4">
      <c r="A27" s="26" t="s">
        <v>74</v>
      </c>
      <c r="B27" s="26" t="s">
        <v>39</v>
      </c>
      <c r="C27" s="16" t="s">
        <v>245</v>
      </c>
      <c r="D27" s="25">
        <f>VLOOKUP(C27,IP!D$2:E$701,2,FALSE)</f>
        <v>21.1</v>
      </c>
    </row>
    <row r="28" spans="1:4">
      <c r="A28" s="26" t="s">
        <v>75</v>
      </c>
      <c r="B28" s="26" t="s">
        <v>42</v>
      </c>
      <c r="C28" s="22" t="s">
        <v>272</v>
      </c>
      <c r="D28" s="25">
        <f>VLOOKUP(C28,IP!D$2:E$701,2,FALSE)</f>
        <v>20.399999999999999</v>
      </c>
    </row>
    <row r="29" spans="1:4">
      <c r="A29" s="26" t="s">
        <v>76</v>
      </c>
      <c r="B29" s="26" t="s">
        <v>36</v>
      </c>
      <c r="C29" s="23" t="s">
        <v>291</v>
      </c>
      <c r="D29" s="25">
        <f>VLOOKUP(C29,IP!D$2:E$701,2,FALSE)</f>
        <v>19.5</v>
      </c>
    </row>
    <row r="30" spans="1:4">
      <c r="A30" s="26" t="s">
        <v>78</v>
      </c>
      <c r="B30" s="26" t="s">
        <v>38</v>
      </c>
      <c r="C30" s="16" t="s">
        <v>682</v>
      </c>
      <c r="D30" s="25">
        <f>VLOOKUP(C30,IP!D$2:E$701,2,FALSE)</f>
        <v>19.100000000000001</v>
      </c>
    </row>
    <row r="31" spans="1:4">
      <c r="A31" s="26" t="s">
        <v>76</v>
      </c>
      <c r="B31" s="26" t="s">
        <v>42</v>
      </c>
      <c r="C31" s="23" t="s">
        <v>297</v>
      </c>
      <c r="D31" s="25">
        <f>VLOOKUP(C31,IP!D$2:E$701,2,FALSE)</f>
        <v>18.7</v>
      </c>
    </row>
    <row r="32" spans="1:4">
      <c r="A32" s="26" t="s">
        <v>825</v>
      </c>
      <c r="B32" s="26" t="s">
        <v>36</v>
      </c>
      <c r="C32" s="16" t="s">
        <v>592</v>
      </c>
      <c r="D32" s="25">
        <f>VLOOKUP(C32,IP!D$2:E$701,2,FALSE)</f>
        <v>18.600000000000001</v>
      </c>
    </row>
    <row r="33" spans="1:4">
      <c r="A33" s="26" t="s">
        <v>75</v>
      </c>
      <c r="B33" s="26" t="s">
        <v>36</v>
      </c>
      <c r="C33" s="22" t="s">
        <v>267</v>
      </c>
      <c r="D33" s="25">
        <f>VLOOKUP(C33,IP!D$2:E$701,2,FALSE)</f>
        <v>18.240000000000002</v>
      </c>
    </row>
    <row r="34" spans="1:4">
      <c r="A34" s="26" t="s">
        <v>79</v>
      </c>
      <c r="B34" s="26" t="s">
        <v>38</v>
      </c>
      <c r="C34" s="14" t="s">
        <v>670</v>
      </c>
      <c r="D34" s="25">
        <f>VLOOKUP(C34,IP!D$2:E$701,2,FALSE)</f>
        <v>17.899999999999999</v>
      </c>
    </row>
    <row r="35" spans="1:4">
      <c r="A35" s="26" t="s">
        <v>77</v>
      </c>
      <c r="B35" s="26" t="s">
        <v>39</v>
      </c>
      <c r="C35" s="16" t="s">
        <v>705</v>
      </c>
      <c r="D35" s="25">
        <f>VLOOKUP(C35,IP!D$2:E$701,2,FALSE)</f>
        <v>17.600000000000001</v>
      </c>
    </row>
    <row r="36" spans="1:4">
      <c r="A36" s="26" t="s">
        <v>72</v>
      </c>
      <c r="B36" s="26" t="s">
        <v>38</v>
      </c>
      <c r="C36" s="20" t="s">
        <v>208</v>
      </c>
      <c r="D36" s="25">
        <f>VLOOKUP(C36,IP!D$2:E$701,2,FALSE)</f>
        <v>17.399999999999999</v>
      </c>
    </row>
    <row r="37" spans="1:4">
      <c r="A37" s="26" t="s">
        <v>831</v>
      </c>
      <c r="B37" s="26" t="s">
        <v>38</v>
      </c>
      <c r="C37" s="16" t="s">
        <v>796</v>
      </c>
      <c r="D37" s="25">
        <f>VLOOKUP(C37,IP!D$2:E$701,2,FALSE)</f>
        <v>17</v>
      </c>
    </row>
    <row r="38" spans="1:4">
      <c r="A38" s="26" t="s">
        <v>830</v>
      </c>
      <c r="B38" s="26" t="s">
        <v>39</v>
      </c>
      <c r="C38" s="23" t="s">
        <v>772</v>
      </c>
      <c r="D38" s="25">
        <f>VLOOKUP(C38,IP!D$2:E$701,2,FALSE)</f>
        <v>17</v>
      </c>
    </row>
    <row r="39" spans="1:4">
      <c r="A39" s="26" t="s">
        <v>74</v>
      </c>
      <c r="B39" s="26" t="s">
        <v>36</v>
      </c>
      <c r="C39" s="16" t="s">
        <v>242</v>
      </c>
      <c r="D39" s="25">
        <f>VLOOKUP(C39,IP!D$2:E$701,2,FALSE)</f>
        <v>16.48</v>
      </c>
    </row>
    <row r="40" spans="1:4">
      <c r="A40" s="26" t="s">
        <v>821</v>
      </c>
      <c r="B40" s="26" t="s">
        <v>42</v>
      </c>
      <c r="C40" s="19" t="s">
        <v>152</v>
      </c>
      <c r="D40" s="25">
        <f>VLOOKUP(C40,IP!D$2:E$701,2,FALSE)</f>
        <v>16.3</v>
      </c>
    </row>
    <row r="41" spans="1:4">
      <c r="A41" s="26" t="s">
        <v>67</v>
      </c>
      <c r="B41" s="26" t="s">
        <v>39</v>
      </c>
      <c r="C41" s="15" t="s">
        <v>123</v>
      </c>
      <c r="D41" s="25">
        <f>VLOOKUP(C41,IP!D$2:E$701,2,FALSE)</f>
        <v>16</v>
      </c>
    </row>
    <row r="42" spans="1:4">
      <c r="A42" s="26" t="s">
        <v>826</v>
      </c>
      <c r="B42" s="26" t="s">
        <v>43</v>
      </c>
      <c r="C42" s="16" t="s">
        <v>622</v>
      </c>
      <c r="D42" s="25">
        <f>VLOOKUP(C42,IP!D$2:E$701,2,FALSE)</f>
        <v>15.5</v>
      </c>
    </row>
    <row r="43" spans="1:4">
      <c r="A43" s="26" t="s">
        <v>820</v>
      </c>
      <c r="B43" s="26" t="s">
        <v>39</v>
      </c>
      <c r="C43" s="17" t="s">
        <v>439</v>
      </c>
      <c r="D43" s="25">
        <f>VLOOKUP(C43,IP!D$2:E$701,2,FALSE)</f>
        <v>15.400000000000002</v>
      </c>
    </row>
    <row r="44" spans="1:4">
      <c r="A44" s="26" t="s">
        <v>72</v>
      </c>
      <c r="B44" s="26" t="s">
        <v>36</v>
      </c>
      <c r="C44" s="20" t="s">
        <v>207</v>
      </c>
      <c r="D44" s="25">
        <f>VLOOKUP(C44,IP!D$2:E$701,2,FALSE)</f>
        <v>15.4</v>
      </c>
    </row>
    <row r="45" spans="1:4">
      <c r="A45" s="26" t="s">
        <v>66</v>
      </c>
      <c r="B45" s="26" t="s">
        <v>36</v>
      </c>
      <c r="C45" s="16" t="s">
        <v>106</v>
      </c>
      <c r="D45" s="25">
        <f>VLOOKUP(C45,IP!D$2:E$701,2,FALSE)</f>
        <v>14.979999999999999</v>
      </c>
    </row>
    <row r="46" spans="1:4">
      <c r="A46" s="26" t="s">
        <v>67</v>
      </c>
      <c r="B46" s="26" t="s">
        <v>43</v>
      </c>
      <c r="C46" s="15" t="s">
        <v>387</v>
      </c>
      <c r="D46" s="25">
        <f>VLOOKUP(C46,IP!D$2:E$701,2,FALSE)</f>
        <v>14.9</v>
      </c>
    </row>
    <row r="47" spans="1:4">
      <c r="A47" s="26" t="s">
        <v>77</v>
      </c>
      <c r="B47" s="26" t="s">
        <v>36</v>
      </c>
      <c r="C47" s="16" t="s">
        <v>702</v>
      </c>
      <c r="D47" s="25">
        <f>VLOOKUP(C47,IP!D$2:E$701,2,FALSE)</f>
        <v>14.719999999999999</v>
      </c>
    </row>
    <row r="48" spans="1:4">
      <c r="A48" s="26" t="s">
        <v>820</v>
      </c>
      <c r="B48" s="26" t="s">
        <v>43</v>
      </c>
      <c r="C48" s="17" t="s">
        <v>443</v>
      </c>
      <c r="D48" s="25">
        <f>VLOOKUP(C48,IP!D$2:E$701,2,FALSE)</f>
        <v>14.5</v>
      </c>
    </row>
    <row r="49" spans="1:4">
      <c r="A49" s="26" t="s">
        <v>825</v>
      </c>
      <c r="B49" s="26" t="s">
        <v>39</v>
      </c>
      <c r="C49" s="16" t="s">
        <v>594</v>
      </c>
      <c r="D49" s="25">
        <f>VLOOKUP(C49,IP!D$2:E$701,2,FALSE)</f>
        <v>14.4</v>
      </c>
    </row>
    <row r="50" spans="1:4">
      <c r="A50" s="26" t="s">
        <v>828</v>
      </c>
      <c r="B50" s="26" t="s">
        <v>36</v>
      </c>
      <c r="C50" s="16" t="s">
        <v>727</v>
      </c>
      <c r="D50" s="25">
        <f>VLOOKUP(C50,IP!D$2:E$701,2,FALSE)</f>
        <v>14.34</v>
      </c>
    </row>
    <row r="51" spans="1:4">
      <c r="A51" s="26" t="s">
        <v>70</v>
      </c>
      <c r="B51" s="26" t="s">
        <v>38</v>
      </c>
      <c r="C51" s="18" t="s">
        <v>166</v>
      </c>
      <c r="D51" s="25">
        <f>VLOOKUP(C51,IP!D$2:E$701,2,FALSE)</f>
        <v>13.9</v>
      </c>
    </row>
    <row r="52" spans="1:4">
      <c r="A52" s="26" t="s">
        <v>76</v>
      </c>
      <c r="B52" s="26" t="s">
        <v>38</v>
      </c>
      <c r="C52" s="23" t="s">
        <v>293</v>
      </c>
      <c r="D52" s="25">
        <f>VLOOKUP(C52,IP!D$2:E$701,2,FALSE)</f>
        <v>13.7</v>
      </c>
    </row>
    <row r="53" spans="1:4">
      <c r="A53" s="26" t="s">
        <v>824</v>
      </c>
      <c r="B53" s="26" t="s">
        <v>40</v>
      </c>
      <c r="C53" s="16" t="s">
        <v>571</v>
      </c>
      <c r="D53" s="25">
        <f>VLOOKUP(C53,IP!D$2:E$701,2,FALSE)</f>
        <v>13.5</v>
      </c>
    </row>
    <row r="54" spans="1:4">
      <c r="A54" s="26" t="s">
        <v>819</v>
      </c>
      <c r="B54" s="26" t="s">
        <v>43</v>
      </c>
      <c r="C54" s="16" t="s">
        <v>409</v>
      </c>
      <c r="D54" s="25">
        <f>VLOOKUP(C54,IP!D$2:E$701,2,FALSE)</f>
        <v>13.2</v>
      </c>
    </row>
    <row r="55" spans="1:4">
      <c r="A55" s="26" t="s">
        <v>67</v>
      </c>
      <c r="B55" s="26" t="s">
        <v>38</v>
      </c>
      <c r="C55" s="15" t="s">
        <v>122</v>
      </c>
      <c r="D55" s="25">
        <f>VLOOKUP(C55,IP!D$2:E$701,2,FALSE)</f>
        <v>13</v>
      </c>
    </row>
    <row r="56" spans="1:4">
      <c r="A56" s="26" t="s">
        <v>77</v>
      </c>
      <c r="B56" s="26" t="s">
        <v>42</v>
      </c>
      <c r="C56" s="16" t="s">
        <v>708</v>
      </c>
      <c r="D56" s="25">
        <f>VLOOKUP(C56,IP!D$2:E$701,2,FALSE)</f>
        <v>13</v>
      </c>
    </row>
    <row r="57" spans="1:4">
      <c r="A57" s="26" t="s">
        <v>72</v>
      </c>
      <c r="B57" s="26" t="s">
        <v>42</v>
      </c>
      <c r="C57" s="20" t="s">
        <v>210</v>
      </c>
      <c r="D57" s="25">
        <f>VLOOKUP(C57,IP!D$2:E$701,2,FALSE)</f>
        <v>12.9</v>
      </c>
    </row>
    <row r="58" spans="1:4">
      <c r="A58" s="26" t="s">
        <v>79</v>
      </c>
      <c r="B58" s="26" t="s">
        <v>36</v>
      </c>
      <c r="C58" s="14" t="s">
        <v>668</v>
      </c>
      <c r="D58" s="25">
        <f>VLOOKUP(C58,IP!D$2:E$701,2,FALSE)</f>
        <v>12.58</v>
      </c>
    </row>
    <row r="59" spans="1:4">
      <c r="A59" s="26" t="s">
        <v>824</v>
      </c>
      <c r="B59" s="26" t="s">
        <v>38</v>
      </c>
      <c r="C59" s="16" t="s">
        <v>569</v>
      </c>
      <c r="D59" s="25">
        <f>VLOOKUP(C59,IP!D$2:E$701,2,FALSE)</f>
        <v>12.5</v>
      </c>
    </row>
    <row r="60" spans="1:4">
      <c r="A60" s="26" t="s">
        <v>66</v>
      </c>
      <c r="B60" s="26" t="s">
        <v>39</v>
      </c>
      <c r="C60" s="16" t="s">
        <v>108</v>
      </c>
      <c r="D60" s="25">
        <f>VLOOKUP(C60,IP!D$2:E$701,2,FALSE)</f>
        <v>12.200000000000001</v>
      </c>
    </row>
    <row r="61" spans="1:4">
      <c r="A61" s="26" t="s">
        <v>72</v>
      </c>
      <c r="B61" s="26" t="s">
        <v>59</v>
      </c>
      <c r="C61" s="20" t="s">
        <v>218</v>
      </c>
      <c r="D61" s="25">
        <f>VLOOKUP(C61,IP!D$2:E$701,2,FALSE)</f>
        <v>12</v>
      </c>
    </row>
    <row r="62" spans="1:4">
      <c r="A62" s="26" t="s">
        <v>67</v>
      </c>
      <c r="B62" s="26" t="s">
        <v>36</v>
      </c>
      <c r="C62" s="15" t="s">
        <v>383</v>
      </c>
      <c r="D62" s="25">
        <f>VLOOKUP(C62,IP!D$2:E$701,2,FALSE)</f>
        <v>11.86</v>
      </c>
    </row>
    <row r="63" spans="1:4">
      <c r="A63" s="26" t="s">
        <v>831</v>
      </c>
      <c r="B63" s="26" t="s">
        <v>42</v>
      </c>
      <c r="C63" s="16" t="s">
        <v>800</v>
      </c>
      <c r="D63" s="25">
        <f>VLOOKUP(C63,IP!D$2:E$701,2,FALSE)</f>
        <v>11.7</v>
      </c>
    </row>
    <row r="64" spans="1:4">
      <c r="A64" s="26" t="s">
        <v>67</v>
      </c>
      <c r="B64" s="26" t="s">
        <v>40</v>
      </c>
      <c r="C64" s="15" t="s">
        <v>124</v>
      </c>
      <c r="D64" s="25">
        <f>VLOOKUP(C64,IP!D$2:E$701,2,FALSE)</f>
        <v>11.600000000000001</v>
      </c>
    </row>
    <row r="65" spans="1:4">
      <c r="A65" s="26" t="s">
        <v>831</v>
      </c>
      <c r="B65" s="26" t="s">
        <v>36</v>
      </c>
      <c r="C65" s="16" t="s">
        <v>794</v>
      </c>
      <c r="D65" s="25">
        <f>VLOOKUP(C65,IP!D$2:E$701,2,FALSE)</f>
        <v>11.54</v>
      </c>
    </row>
    <row r="66" spans="1:4">
      <c r="A66" s="26" t="s">
        <v>75</v>
      </c>
      <c r="B66" s="26" t="s">
        <v>38</v>
      </c>
      <c r="C66" s="22" t="s">
        <v>667</v>
      </c>
      <c r="D66" s="25">
        <f>VLOOKUP(C66,IP!D$2:E$701,2,FALSE)</f>
        <v>11.4</v>
      </c>
    </row>
    <row r="67" spans="1:4">
      <c r="A67" s="26" t="s">
        <v>68</v>
      </c>
      <c r="B67" s="26" t="s">
        <v>40</v>
      </c>
      <c r="C67" s="18" t="s">
        <v>463</v>
      </c>
      <c r="D67" s="25">
        <f>VLOOKUP(C67,IP!D$2:E$701,2,FALSE)</f>
        <v>11.200000000000001</v>
      </c>
    </row>
    <row r="68" spans="1:4">
      <c r="A68" s="26" t="s">
        <v>66</v>
      </c>
      <c r="B68" s="26" t="s">
        <v>43</v>
      </c>
      <c r="C68" s="16" t="s">
        <v>428</v>
      </c>
      <c r="D68" s="25">
        <f>VLOOKUP(C68,IP!D$2:E$701,2,FALSE)</f>
        <v>11</v>
      </c>
    </row>
    <row r="69" spans="1:4">
      <c r="A69" s="26" t="s">
        <v>76</v>
      </c>
      <c r="B69" s="26" t="s">
        <v>39</v>
      </c>
      <c r="C69" s="23" t="s">
        <v>294</v>
      </c>
      <c r="D69" s="25">
        <f>VLOOKUP(C69,IP!D$2:E$701,2,FALSE)</f>
        <v>11</v>
      </c>
    </row>
    <row r="70" spans="1:4">
      <c r="A70" s="26" t="s">
        <v>75</v>
      </c>
      <c r="B70" s="26" t="s">
        <v>39</v>
      </c>
      <c r="C70" s="22" t="s">
        <v>269</v>
      </c>
      <c r="D70" s="25">
        <f>VLOOKUP(C70,IP!D$2:E$701,2,FALSE)</f>
        <v>10.7</v>
      </c>
    </row>
    <row r="71" spans="1:4">
      <c r="A71" s="26" t="s">
        <v>826</v>
      </c>
      <c r="B71" s="26" t="s">
        <v>42</v>
      </c>
      <c r="C71" s="16" t="s">
        <v>621</v>
      </c>
      <c r="D71" s="25">
        <f>VLOOKUP(C71,IP!D$2:E$701,2,FALSE)</f>
        <v>10.4</v>
      </c>
    </row>
    <row r="72" spans="1:4">
      <c r="A72" s="26" t="s">
        <v>65</v>
      </c>
      <c r="B72" s="26" t="s">
        <v>38</v>
      </c>
      <c r="C72" s="14" t="s">
        <v>83</v>
      </c>
      <c r="D72" s="25">
        <f>VLOOKUP(C72,IP!D$2:E$701,2,FALSE)</f>
        <v>10</v>
      </c>
    </row>
    <row r="73" spans="1:4">
      <c r="A73" s="26" t="s">
        <v>66</v>
      </c>
      <c r="B73" s="26" t="s">
        <v>42</v>
      </c>
      <c r="C73" s="16" t="s">
        <v>111</v>
      </c>
      <c r="D73" s="25">
        <f>VLOOKUP(C73,IP!D$2:E$701,2,FALSE)</f>
        <v>9.9</v>
      </c>
    </row>
    <row r="74" spans="1:4">
      <c r="A74" s="26" t="s">
        <v>77</v>
      </c>
      <c r="B74" s="26" t="s">
        <v>43</v>
      </c>
      <c r="C74" s="16" t="s">
        <v>709</v>
      </c>
      <c r="D74" s="25">
        <f>VLOOKUP(C74,IP!D$2:E$701,2,FALSE)</f>
        <v>9.9</v>
      </c>
    </row>
    <row r="75" spans="1:4">
      <c r="A75" s="26" t="s">
        <v>823</v>
      </c>
      <c r="B75" s="26" t="s">
        <v>36</v>
      </c>
      <c r="C75" s="19" t="s">
        <v>542</v>
      </c>
      <c r="D75" s="25">
        <f>VLOOKUP(C75,IP!D$2:E$701,2,FALSE)</f>
        <v>9.74</v>
      </c>
    </row>
    <row r="76" spans="1:4">
      <c r="A76" s="26" t="s">
        <v>73</v>
      </c>
      <c r="B76" s="26" t="s">
        <v>40</v>
      </c>
      <c r="C76" s="16" t="s">
        <v>223</v>
      </c>
      <c r="D76" s="25">
        <f>VLOOKUP(C76,IP!D$2:E$701,2,FALSE)</f>
        <v>9.7000000000000011</v>
      </c>
    </row>
    <row r="77" spans="1:4">
      <c r="A77" s="26" t="s">
        <v>830</v>
      </c>
      <c r="B77" s="26" t="s">
        <v>38</v>
      </c>
      <c r="C77" s="23" t="s">
        <v>771</v>
      </c>
      <c r="D77" s="25">
        <f>VLOOKUP(C77,IP!D$2:E$701,2,FALSE)</f>
        <v>9.4</v>
      </c>
    </row>
    <row r="78" spans="1:4">
      <c r="A78" s="26" t="s">
        <v>830</v>
      </c>
      <c r="B78" s="26" t="s">
        <v>43</v>
      </c>
      <c r="C78" s="23" t="s">
        <v>776</v>
      </c>
      <c r="D78" s="25">
        <f>VLOOKUP(C78,IP!D$2:E$701,2,FALSE)</f>
        <v>9.3000000000000007</v>
      </c>
    </row>
    <row r="79" spans="1:4">
      <c r="A79" s="26" t="s">
        <v>75</v>
      </c>
      <c r="B79" s="26" t="s">
        <v>46</v>
      </c>
      <c r="C79" s="22" t="s">
        <v>276</v>
      </c>
      <c r="D79" s="25">
        <f>VLOOKUP(C79,IP!D$2:E$701,2,FALSE)</f>
        <v>9.3000000000000007</v>
      </c>
    </row>
    <row r="80" spans="1:4">
      <c r="A80" s="26" t="s">
        <v>819</v>
      </c>
      <c r="B80" s="26" t="s">
        <v>40</v>
      </c>
      <c r="C80" s="16" t="s">
        <v>64</v>
      </c>
      <c r="D80" s="25">
        <f>VLOOKUP(C80,IP!D$2:E$701,2,FALSE)</f>
        <v>9.1</v>
      </c>
    </row>
    <row r="81" spans="1:4">
      <c r="A81" s="26" t="s">
        <v>73</v>
      </c>
      <c r="B81" s="26" t="s">
        <v>43</v>
      </c>
      <c r="C81" s="16" t="s">
        <v>226</v>
      </c>
      <c r="D81" s="25">
        <f>VLOOKUP(C81,IP!D$2:E$701,2,FALSE)</f>
        <v>9.1</v>
      </c>
    </row>
    <row r="82" spans="1:4">
      <c r="A82" s="26" t="s">
        <v>830</v>
      </c>
      <c r="B82" s="26" t="s">
        <v>36</v>
      </c>
      <c r="C82" s="23" t="s">
        <v>769</v>
      </c>
      <c r="D82" s="25">
        <f>VLOOKUP(C82,IP!D$2:E$701,2,FALSE)</f>
        <v>8.9600000000000009</v>
      </c>
    </row>
    <row r="83" spans="1:4">
      <c r="A83" s="26" t="s">
        <v>824</v>
      </c>
      <c r="B83" s="26" t="s">
        <v>42</v>
      </c>
      <c r="C83" s="16" t="s">
        <v>573</v>
      </c>
      <c r="D83" s="25">
        <f>VLOOKUP(C83,IP!D$2:E$701,2,FALSE)</f>
        <v>8.6999999999999993</v>
      </c>
    </row>
    <row r="84" spans="1:4">
      <c r="A84" s="26" t="s">
        <v>79</v>
      </c>
      <c r="B84" s="26" t="s">
        <v>42</v>
      </c>
      <c r="C84" s="14" t="s">
        <v>321</v>
      </c>
      <c r="D84" s="25">
        <f>VLOOKUP(C84,IP!D$2:E$701,2,FALSE)</f>
        <v>8.6999999999999993</v>
      </c>
    </row>
    <row r="85" spans="1:4">
      <c r="A85" s="26" t="s">
        <v>68</v>
      </c>
      <c r="B85" s="26" t="s">
        <v>36</v>
      </c>
      <c r="C85" s="18" t="s">
        <v>461</v>
      </c>
      <c r="D85" s="25">
        <f>VLOOKUP(C85,IP!D$2:E$701,2,FALSE)</f>
        <v>8.48</v>
      </c>
    </row>
    <row r="86" spans="1:4">
      <c r="A86" s="26" t="s">
        <v>829</v>
      </c>
      <c r="B86" s="26" t="s">
        <v>59</v>
      </c>
      <c r="C86" s="16" t="s">
        <v>338</v>
      </c>
      <c r="D86" s="25">
        <f>VLOOKUP(C86,IP!D$2:E$701,2,FALSE)</f>
        <v>8</v>
      </c>
    </row>
    <row r="87" spans="1:4">
      <c r="A87" s="26" t="s">
        <v>68</v>
      </c>
      <c r="B87" s="26" t="s">
        <v>59</v>
      </c>
      <c r="C87" s="18" t="s">
        <v>471</v>
      </c>
      <c r="D87" s="25">
        <f>VLOOKUP(C87,IP!D$2:E$701,2,FALSE)</f>
        <v>8</v>
      </c>
    </row>
    <row r="88" spans="1:4">
      <c r="A88" s="26" t="s">
        <v>824</v>
      </c>
      <c r="B88" s="26" t="s">
        <v>36</v>
      </c>
      <c r="C88" s="16" t="s">
        <v>567</v>
      </c>
      <c r="D88" s="25">
        <f>VLOOKUP(C88,IP!D$2:E$701,2,FALSE)</f>
        <v>7.96</v>
      </c>
    </row>
    <row r="89" spans="1:4">
      <c r="A89" s="26" t="s">
        <v>826</v>
      </c>
      <c r="B89" s="26" t="s">
        <v>39</v>
      </c>
      <c r="C89" s="16" t="s">
        <v>618</v>
      </c>
      <c r="D89" s="25">
        <f>VLOOKUP(C89,IP!D$2:E$701,2,FALSE)</f>
        <v>7.8</v>
      </c>
    </row>
    <row r="90" spans="1:4">
      <c r="A90" s="26" t="s">
        <v>66</v>
      </c>
      <c r="B90" s="26" t="s">
        <v>38</v>
      </c>
      <c r="C90" s="16" t="s">
        <v>107</v>
      </c>
      <c r="D90" s="25">
        <f>VLOOKUP(C90,IP!D$2:E$701,2,FALSE)</f>
        <v>7.7000000000000011</v>
      </c>
    </row>
    <row r="91" spans="1:4">
      <c r="A91" s="26" t="s">
        <v>65</v>
      </c>
      <c r="B91" s="26" t="s">
        <v>42</v>
      </c>
      <c r="C91" s="14" t="s">
        <v>87</v>
      </c>
      <c r="D91" s="25">
        <f>VLOOKUP(C91,IP!D$2:E$701,2,FALSE)</f>
        <v>7.6000000000000005</v>
      </c>
    </row>
    <row r="92" spans="1:4">
      <c r="A92" s="26" t="s">
        <v>823</v>
      </c>
      <c r="B92" s="26" t="s">
        <v>40</v>
      </c>
      <c r="C92" s="19" t="s">
        <v>546</v>
      </c>
      <c r="D92" s="25">
        <f>VLOOKUP(C92,IP!D$2:E$701,2,FALSE)</f>
        <v>7.5</v>
      </c>
    </row>
    <row r="93" spans="1:4">
      <c r="A93" s="26" t="s">
        <v>71</v>
      </c>
      <c r="B93" s="26" t="s">
        <v>38</v>
      </c>
      <c r="C93" s="14" t="s">
        <v>187</v>
      </c>
      <c r="D93" s="25">
        <f>VLOOKUP(C93,IP!D$2:E$701,2,FALSE)</f>
        <v>7.0000000000000009</v>
      </c>
    </row>
    <row r="94" spans="1:4">
      <c r="A94" s="26" t="s">
        <v>73</v>
      </c>
      <c r="B94" s="26" t="s">
        <v>59</v>
      </c>
      <c r="C94" s="16" t="s">
        <v>240</v>
      </c>
      <c r="D94" s="25">
        <f>VLOOKUP(C94,IP!D$2:E$701,2,FALSE)</f>
        <v>7</v>
      </c>
    </row>
    <row r="95" spans="1:4">
      <c r="A95" s="26" t="s">
        <v>825</v>
      </c>
      <c r="B95" s="26" t="s">
        <v>40</v>
      </c>
      <c r="C95" s="16" t="s">
        <v>595</v>
      </c>
      <c r="D95" s="25">
        <f>VLOOKUP(C95,IP!D$2:E$701,2,FALSE)</f>
        <v>7</v>
      </c>
    </row>
    <row r="96" spans="1:4">
      <c r="A96" s="26" t="s">
        <v>826</v>
      </c>
      <c r="B96" s="26" t="s">
        <v>59</v>
      </c>
      <c r="C96" s="16" t="s">
        <v>637</v>
      </c>
      <c r="D96" s="25">
        <f>VLOOKUP(C96,IP!D$2:E$701,2,FALSE)</f>
        <v>7</v>
      </c>
    </row>
    <row r="97" spans="1:4">
      <c r="A97" s="26" t="s">
        <v>73</v>
      </c>
      <c r="B97" s="26" t="s">
        <v>46</v>
      </c>
      <c r="C97" s="16" t="s">
        <v>229</v>
      </c>
      <c r="D97" s="25">
        <f>VLOOKUP(C97,IP!D$2:E$701,2,FALSE)</f>
        <v>6.8000000000000007</v>
      </c>
    </row>
    <row r="98" spans="1:4">
      <c r="A98" s="26" t="s">
        <v>822</v>
      </c>
      <c r="B98" s="26" t="s">
        <v>36</v>
      </c>
      <c r="C98" s="16" t="s">
        <v>502</v>
      </c>
      <c r="D98" s="25">
        <f>VLOOKUP(C98,IP!D$2:E$701,2,FALSE)</f>
        <v>6.5600000000000005</v>
      </c>
    </row>
    <row r="99" spans="1:4">
      <c r="A99" s="26" t="s">
        <v>77</v>
      </c>
      <c r="B99" s="26" t="s">
        <v>41</v>
      </c>
      <c r="C99" s="16" t="s">
        <v>707</v>
      </c>
      <c r="D99" s="25">
        <f>VLOOKUP(C99,IP!D$2:E$701,2,FALSE)</f>
        <v>6.4</v>
      </c>
    </row>
    <row r="100" spans="1:4">
      <c r="A100" s="26" t="s">
        <v>824</v>
      </c>
      <c r="B100" s="26" t="s">
        <v>43</v>
      </c>
      <c r="C100" s="16" t="s">
        <v>574</v>
      </c>
      <c r="D100" s="25">
        <f>VLOOKUP(C100,IP!D$2:E$701,2,FALSE)</f>
        <v>6.3000000000000007</v>
      </c>
    </row>
    <row r="101" spans="1:4">
      <c r="A101" s="26" t="s">
        <v>831</v>
      </c>
      <c r="B101" s="26" t="s">
        <v>45</v>
      </c>
      <c r="C101" s="16" t="s">
        <v>803</v>
      </c>
      <c r="D101" s="25">
        <f>VLOOKUP(C101,IP!D$2:E$701,2,FALSE)</f>
        <v>6.2</v>
      </c>
    </row>
    <row r="102" spans="1:4">
      <c r="A102" s="26" t="s">
        <v>827</v>
      </c>
      <c r="B102" s="26" t="s">
        <v>40</v>
      </c>
      <c r="C102" s="21" t="s">
        <v>646</v>
      </c>
      <c r="D102" s="25">
        <f>VLOOKUP(C102,IP!D$2:E$701,2,FALSE)</f>
        <v>6</v>
      </c>
    </row>
    <row r="103" spans="1:4">
      <c r="A103" s="26" t="s">
        <v>74</v>
      </c>
      <c r="B103" s="26" t="s">
        <v>59</v>
      </c>
      <c r="C103" s="16" t="s">
        <v>265</v>
      </c>
      <c r="D103" s="25">
        <f>VLOOKUP(C103,IP!D$2:E$701,2,FALSE)</f>
        <v>6</v>
      </c>
    </row>
    <row r="104" spans="1:4">
      <c r="A104" s="26" t="s">
        <v>825</v>
      </c>
      <c r="B104" s="26" t="s">
        <v>42</v>
      </c>
      <c r="C104" s="16" t="s">
        <v>597</v>
      </c>
      <c r="D104" s="25">
        <f>VLOOKUP(C104,IP!D$2:E$701,2,FALSE)</f>
        <v>5.9</v>
      </c>
    </row>
    <row r="105" spans="1:4">
      <c r="A105" s="26" t="s">
        <v>76</v>
      </c>
      <c r="B105" s="26" t="s">
        <v>46</v>
      </c>
      <c r="C105" s="23" t="s">
        <v>301</v>
      </c>
      <c r="D105" s="25">
        <f>VLOOKUP(C105,IP!D$2:E$701,2,FALSE)</f>
        <v>5.8000000000000007</v>
      </c>
    </row>
    <row r="106" spans="1:4">
      <c r="A106" s="26" t="s">
        <v>72</v>
      </c>
      <c r="B106" s="26" t="s">
        <v>43</v>
      </c>
      <c r="C106" s="20" t="s">
        <v>530</v>
      </c>
      <c r="D106" s="25">
        <f>VLOOKUP(C106,IP!D$2:E$701,2,FALSE)</f>
        <v>5.8</v>
      </c>
    </row>
    <row r="107" spans="1:4">
      <c r="A107" s="26" t="s">
        <v>823</v>
      </c>
      <c r="B107" s="26" t="s">
        <v>42</v>
      </c>
      <c r="C107" s="19" t="s">
        <v>548</v>
      </c>
      <c r="D107" s="25">
        <f>VLOOKUP(C107,IP!D$2:E$701,2,FALSE)</f>
        <v>5.5</v>
      </c>
    </row>
    <row r="108" spans="1:4">
      <c r="A108" s="26" t="s">
        <v>67</v>
      </c>
      <c r="B108" s="26" t="s">
        <v>42</v>
      </c>
      <c r="C108" s="15" t="s">
        <v>386</v>
      </c>
      <c r="D108" s="25">
        <f>VLOOKUP(C108,IP!D$2:E$701,2,FALSE)</f>
        <v>5.4</v>
      </c>
    </row>
    <row r="109" spans="1:4">
      <c r="A109" s="26" t="s">
        <v>821</v>
      </c>
      <c r="B109" s="26" t="s">
        <v>59</v>
      </c>
      <c r="C109" s="19" t="s">
        <v>481</v>
      </c>
      <c r="D109" s="25">
        <f>VLOOKUP(C109,IP!D$2:E$701,2,FALSE)</f>
        <v>5</v>
      </c>
    </row>
    <row r="110" spans="1:4">
      <c r="A110" s="26" t="s">
        <v>825</v>
      </c>
      <c r="B110" s="26" t="s">
        <v>59</v>
      </c>
      <c r="C110" s="16" t="s">
        <v>614</v>
      </c>
      <c r="D110" s="25">
        <f>VLOOKUP(C110,IP!D$2:E$701,2,FALSE)</f>
        <v>5</v>
      </c>
    </row>
    <row r="111" spans="1:4">
      <c r="A111" s="26" t="s">
        <v>77</v>
      </c>
      <c r="B111" s="26" t="s">
        <v>59</v>
      </c>
      <c r="C111" s="16" t="s">
        <v>725</v>
      </c>
      <c r="D111" s="25">
        <f>VLOOKUP(C111,IP!D$2:E$701,2,FALSE)</f>
        <v>5</v>
      </c>
    </row>
    <row r="112" spans="1:4">
      <c r="A112" s="26" t="s">
        <v>822</v>
      </c>
      <c r="B112" s="26" t="s">
        <v>42</v>
      </c>
      <c r="C112" s="16" t="s">
        <v>508</v>
      </c>
      <c r="D112" s="25">
        <f>VLOOKUP(C112,IP!D$2:E$701,2,FALSE)</f>
        <v>5</v>
      </c>
    </row>
    <row r="113" spans="1:4">
      <c r="A113" s="26" t="s">
        <v>75</v>
      </c>
      <c r="B113" s="26" t="s">
        <v>59</v>
      </c>
      <c r="C113" s="22" t="s">
        <v>289</v>
      </c>
      <c r="D113" s="25">
        <f>VLOOKUP(C113,IP!D$2:E$701,2,FALSE)</f>
        <v>5</v>
      </c>
    </row>
    <row r="114" spans="1:4">
      <c r="A114" s="26" t="s">
        <v>76</v>
      </c>
      <c r="B114" s="26" t="s">
        <v>59</v>
      </c>
      <c r="C114" s="23" t="s">
        <v>314</v>
      </c>
      <c r="D114" s="25">
        <f>VLOOKUP(C114,IP!D$2:E$701,2,FALSE)</f>
        <v>5</v>
      </c>
    </row>
    <row r="115" spans="1:4">
      <c r="A115" s="26" t="s">
        <v>69</v>
      </c>
      <c r="B115" s="26" t="s">
        <v>44</v>
      </c>
      <c r="C115" s="16" t="s">
        <v>157</v>
      </c>
      <c r="D115" s="25">
        <f>VLOOKUP(C115,IP!D$2:E$701,2,FALSE)</f>
        <v>4.9000000000000004</v>
      </c>
    </row>
    <row r="116" spans="1:4">
      <c r="A116" s="26" t="s">
        <v>79</v>
      </c>
      <c r="B116" s="26" t="s">
        <v>43</v>
      </c>
      <c r="C116" s="14" t="s">
        <v>672</v>
      </c>
      <c r="D116" s="25">
        <f>VLOOKUP(C116,IP!D$2:E$701,2,FALSE)</f>
        <v>4.9000000000000004</v>
      </c>
    </row>
    <row r="117" spans="1:4">
      <c r="A117" s="26" t="s">
        <v>70</v>
      </c>
      <c r="B117" s="26" t="s">
        <v>47</v>
      </c>
      <c r="C117" s="18" t="s">
        <v>172</v>
      </c>
      <c r="D117" s="25">
        <f>VLOOKUP(C117,IP!D$2:E$701,2,FALSE)</f>
        <v>4.8000000000000007</v>
      </c>
    </row>
    <row r="118" spans="1:4">
      <c r="A118" s="26" t="s">
        <v>70</v>
      </c>
      <c r="B118" s="26" t="s">
        <v>43</v>
      </c>
      <c r="C118" s="18" t="s">
        <v>483</v>
      </c>
      <c r="D118" s="25">
        <f>VLOOKUP(C118,IP!D$2:E$701,2,FALSE)</f>
        <v>4.8000000000000007</v>
      </c>
    </row>
    <row r="119" spans="1:4">
      <c r="A119" s="26" t="s">
        <v>819</v>
      </c>
      <c r="B119" s="26" t="s">
        <v>36</v>
      </c>
      <c r="C119" s="16" t="s">
        <v>61</v>
      </c>
      <c r="D119" s="25">
        <f>VLOOKUP(C119,IP!D$2:E$701,2,FALSE)</f>
        <v>4.4800000000000004</v>
      </c>
    </row>
    <row r="120" spans="1:4">
      <c r="A120" s="26" t="s">
        <v>827</v>
      </c>
      <c r="B120" s="26" t="s">
        <v>42</v>
      </c>
      <c r="C120" s="21" t="s">
        <v>648</v>
      </c>
      <c r="D120" s="25">
        <f>VLOOKUP(C120,IP!D$2:E$701,2,FALSE)</f>
        <v>4.4000000000000004</v>
      </c>
    </row>
    <row r="121" spans="1:4">
      <c r="A121" s="26" t="s">
        <v>76</v>
      </c>
      <c r="B121" s="26" t="s">
        <v>40</v>
      </c>
      <c r="C121" s="23" t="s">
        <v>295</v>
      </c>
      <c r="D121" s="25">
        <f>VLOOKUP(C121,IP!D$2:E$701,2,FALSE)</f>
        <v>4.4000000000000004</v>
      </c>
    </row>
    <row r="122" spans="1:4">
      <c r="A122" s="26" t="s">
        <v>828</v>
      </c>
      <c r="B122" s="26" t="s">
        <v>38</v>
      </c>
      <c r="C122" s="16" t="s">
        <v>729</v>
      </c>
      <c r="D122" s="25">
        <f>VLOOKUP(C122,IP!D$2:E$701,2,FALSE)</f>
        <v>4.2</v>
      </c>
    </row>
    <row r="123" spans="1:4">
      <c r="A123" s="26" t="s">
        <v>820</v>
      </c>
      <c r="B123" s="26" t="s">
        <v>59</v>
      </c>
      <c r="C123" s="17" t="s">
        <v>459</v>
      </c>
      <c r="D123" s="25">
        <f>VLOOKUP(C123,IP!D$2:E$701,2,FALSE)</f>
        <v>4</v>
      </c>
    </row>
    <row r="124" spans="1:4">
      <c r="A124" s="26" t="s">
        <v>78</v>
      </c>
      <c r="B124" s="26" t="s">
        <v>59</v>
      </c>
      <c r="C124" s="16" t="s">
        <v>700</v>
      </c>
      <c r="D124" s="25">
        <f>VLOOKUP(C124,IP!D$2:E$701,2,FALSE)</f>
        <v>4</v>
      </c>
    </row>
    <row r="125" spans="1:4">
      <c r="A125" s="26" t="s">
        <v>819</v>
      </c>
      <c r="B125" s="26" t="s">
        <v>59</v>
      </c>
      <c r="C125" s="16" t="s">
        <v>425</v>
      </c>
      <c r="D125" s="25">
        <f>VLOOKUP(C125,IP!D$2:E$701,2,FALSE)</f>
        <v>4</v>
      </c>
    </row>
    <row r="126" spans="1:4">
      <c r="A126" s="26" t="s">
        <v>827</v>
      </c>
      <c r="B126" s="26" t="s">
        <v>59</v>
      </c>
      <c r="C126" s="21" t="s">
        <v>665</v>
      </c>
      <c r="D126" s="25">
        <f>VLOOKUP(C126,IP!D$2:E$701,2,FALSE)</f>
        <v>4</v>
      </c>
    </row>
    <row r="127" spans="1:4">
      <c r="A127" s="26" t="s">
        <v>819</v>
      </c>
      <c r="B127" s="26" t="s">
        <v>55</v>
      </c>
      <c r="C127" s="16" t="s">
        <v>421</v>
      </c>
      <c r="D127" s="25">
        <f>VLOOKUP(C127,IP!D$2:E$701,2,FALSE)</f>
        <v>4</v>
      </c>
    </row>
    <row r="128" spans="1:4">
      <c r="A128" s="26" t="s">
        <v>830</v>
      </c>
      <c r="B128" s="26" t="s">
        <v>59</v>
      </c>
      <c r="C128" s="23" t="s">
        <v>792</v>
      </c>
      <c r="D128" s="25">
        <f>VLOOKUP(C128,IP!D$2:E$701,2,FALSE)</f>
        <v>4</v>
      </c>
    </row>
    <row r="129" spans="1:4">
      <c r="A129" s="26" t="s">
        <v>823</v>
      </c>
      <c r="B129" s="26" t="s">
        <v>59</v>
      </c>
      <c r="C129" s="19" t="s">
        <v>565</v>
      </c>
      <c r="D129" s="25">
        <f>VLOOKUP(C129,IP!D$2:E$701,2,FALSE)</f>
        <v>4</v>
      </c>
    </row>
    <row r="130" spans="1:4">
      <c r="A130" s="26" t="s">
        <v>65</v>
      </c>
      <c r="B130" s="26" t="s">
        <v>59</v>
      </c>
      <c r="C130" s="14" t="s">
        <v>104</v>
      </c>
      <c r="D130" s="25">
        <f>VLOOKUP(C130,IP!D$2:E$701,2,FALSE)</f>
        <v>4</v>
      </c>
    </row>
    <row r="131" spans="1:4">
      <c r="A131" s="26" t="s">
        <v>821</v>
      </c>
      <c r="B131" s="26" t="s">
        <v>44</v>
      </c>
      <c r="C131" s="19" t="s">
        <v>144</v>
      </c>
      <c r="D131" s="25">
        <f>VLOOKUP(C131,IP!D$2:E$701,2,FALSE)</f>
        <v>3.9000000000000004</v>
      </c>
    </row>
    <row r="132" spans="1:4">
      <c r="A132" s="26" t="s">
        <v>824</v>
      </c>
      <c r="B132" s="26" t="s">
        <v>46</v>
      </c>
      <c r="C132" s="16" t="s">
        <v>577</v>
      </c>
      <c r="D132" s="25">
        <f>VLOOKUP(C132,IP!D$2:E$701,2,FALSE)</f>
        <v>3.4000000000000004</v>
      </c>
    </row>
    <row r="133" spans="1:4">
      <c r="A133" s="26" t="s">
        <v>820</v>
      </c>
      <c r="B133" s="26" t="s">
        <v>46</v>
      </c>
      <c r="C133" s="17" t="s">
        <v>446</v>
      </c>
      <c r="D133" s="25">
        <f>VLOOKUP(C133,IP!D$2:E$701,2,FALSE)</f>
        <v>3.4000000000000004</v>
      </c>
    </row>
    <row r="134" spans="1:4">
      <c r="A134" s="26" t="s">
        <v>72</v>
      </c>
      <c r="B134" s="26" t="s">
        <v>41</v>
      </c>
      <c r="C134" s="20" t="s">
        <v>529</v>
      </c>
      <c r="D134" s="25">
        <f>VLOOKUP(C134,IP!D$2:E$701,2,FALSE)</f>
        <v>3.3000000000000003</v>
      </c>
    </row>
    <row r="135" spans="1:4">
      <c r="A135" s="26" t="s">
        <v>79</v>
      </c>
      <c r="B135" s="26" t="s">
        <v>39</v>
      </c>
      <c r="C135" s="14" t="s">
        <v>320</v>
      </c>
      <c r="D135" s="25">
        <f>VLOOKUP(C135,IP!D$2:E$701,2,FALSE)</f>
        <v>3.2</v>
      </c>
    </row>
    <row r="136" spans="1:4">
      <c r="A136" s="26" t="s">
        <v>67</v>
      </c>
      <c r="B136" s="26" t="s">
        <v>59</v>
      </c>
      <c r="C136" s="15" t="s">
        <v>402</v>
      </c>
      <c r="D136" s="25">
        <f>VLOOKUP(C136,IP!D$2:E$701,2,FALSE)</f>
        <v>3</v>
      </c>
    </row>
    <row r="137" spans="1:4">
      <c r="A137" s="26" t="s">
        <v>71</v>
      </c>
      <c r="B137" s="26" t="s">
        <v>59</v>
      </c>
      <c r="C137" s="14" t="s">
        <v>206</v>
      </c>
      <c r="D137" s="25">
        <f>VLOOKUP(C137,IP!D$2:E$701,2,FALSE)</f>
        <v>3</v>
      </c>
    </row>
    <row r="138" spans="1:4">
      <c r="A138" s="26" t="s">
        <v>78</v>
      </c>
      <c r="B138" s="26" t="s">
        <v>43</v>
      </c>
      <c r="C138" s="16" t="s">
        <v>686</v>
      </c>
      <c r="D138" s="25">
        <f>VLOOKUP(C138,IP!D$2:E$701,2,FALSE)</f>
        <v>3</v>
      </c>
    </row>
    <row r="139" spans="1:4">
      <c r="A139" s="26" t="s">
        <v>69</v>
      </c>
      <c r="B139" s="26" t="s">
        <v>46</v>
      </c>
      <c r="C139" s="16" t="s">
        <v>492</v>
      </c>
      <c r="D139" s="25">
        <f>VLOOKUP(C139,IP!D$2:E$701,2,FALSE)</f>
        <v>3</v>
      </c>
    </row>
    <row r="140" spans="1:4">
      <c r="A140" s="26" t="s">
        <v>69</v>
      </c>
      <c r="B140" s="26" t="s">
        <v>59</v>
      </c>
      <c r="C140" s="16" t="s">
        <v>501</v>
      </c>
      <c r="D140" s="25">
        <f>VLOOKUP(C140,IP!D$2:E$701,2,FALSE)</f>
        <v>3</v>
      </c>
    </row>
    <row r="141" spans="1:4">
      <c r="A141" s="26" t="s">
        <v>831</v>
      </c>
      <c r="B141" s="26" t="s">
        <v>59</v>
      </c>
      <c r="C141" s="16" t="s">
        <v>817</v>
      </c>
      <c r="D141" s="25">
        <f>VLOOKUP(C141,IP!D$2:E$701,2,FALSE)</f>
        <v>3</v>
      </c>
    </row>
    <row r="142" spans="1:4">
      <c r="A142" s="26" t="s">
        <v>79</v>
      </c>
      <c r="B142" s="26" t="s">
        <v>59</v>
      </c>
      <c r="C142" s="14" t="s">
        <v>331</v>
      </c>
      <c r="D142" s="25">
        <f>VLOOKUP(C142,IP!D$2:E$701,2,FALSE)</f>
        <v>3</v>
      </c>
    </row>
    <row r="143" spans="1:4">
      <c r="A143" s="26" t="s">
        <v>70</v>
      </c>
      <c r="B143" s="26" t="s">
        <v>36</v>
      </c>
      <c r="C143" s="18" t="s">
        <v>164</v>
      </c>
      <c r="D143" s="25">
        <f>VLOOKUP(C143,IP!D$2:E$701,2,FALSE)</f>
        <v>2.9000000000000004</v>
      </c>
    </row>
    <row r="144" spans="1:4">
      <c r="A144" s="26" t="s">
        <v>70</v>
      </c>
      <c r="B144" s="26" t="s">
        <v>40</v>
      </c>
      <c r="C144" s="18" t="s">
        <v>168</v>
      </c>
      <c r="D144" s="25">
        <f>VLOOKUP(C144,IP!D$2:E$701,2,FALSE)</f>
        <v>2.9000000000000004</v>
      </c>
    </row>
    <row r="145" spans="1:4">
      <c r="A145" s="26" t="s">
        <v>67</v>
      </c>
      <c r="B145" s="26" t="s">
        <v>46</v>
      </c>
      <c r="C145" s="15" t="s">
        <v>390</v>
      </c>
      <c r="D145" s="25">
        <f>VLOOKUP(C145,IP!D$2:E$701,2,FALSE)</f>
        <v>2.9000000000000004</v>
      </c>
    </row>
    <row r="146" spans="1:4">
      <c r="A146" s="26" t="s">
        <v>71</v>
      </c>
      <c r="B146" s="26" t="s">
        <v>36</v>
      </c>
      <c r="C146" s="14" t="s">
        <v>639</v>
      </c>
      <c r="D146" s="25">
        <f>VLOOKUP(C146,IP!D$2:E$701,2,FALSE)</f>
        <v>2.64</v>
      </c>
    </row>
    <row r="147" spans="1:4">
      <c r="A147" s="26" t="s">
        <v>69</v>
      </c>
      <c r="B147" s="26" t="s">
        <v>38</v>
      </c>
      <c r="C147" s="16" t="s">
        <v>155</v>
      </c>
      <c r="D147" s="25">
        <f>VLOOKUP(C147,IP!D$2:E$701,2,FALSE)</f>
        <v>2.6</v>
      </c>
    </row>
    <row r="148" spans="1:4">
      <c r="A148" s="26" t="s">
        <v>827</v>
      </c>
      <c r="B148" s="26" t="s">
        <v>43</v>
      </c>
      <c r="C148" s="21" t="s">
        <v>649</v>
      </c>
      <c r="D148" s="25">
        <f>VLOOKUP(C148,IP!D$2:E$701,2,FALSE)</f>
        <v>2.6</v>
      </c>
    </row>
    <row r="149" spans="1:4">
      <c r="A149" s="26" t="s">
        <v>827</v>
      </c>
      <c r="B149" s="26" t="s">
        <v>39</v>
      </c>
      <c r="C149" s="21" t="s">
        <v>645</v>
      </c>
      <c r="D149" s="25">
        <f>VLOOKUP(C149,IP!D$2:E$701,2,FALSE)</f>
        <v>2.5</v>
      </c>
    </row>
    <row r="150" spans="1:4">
      <c r="A150" s="26" t="s">
        <v>831</v>
      </c>
      <c r="B150" s="26" t="s">
        <v>43</v>
      </c>
      <c r="C150" s="16" t="s">
        <v>801</v>
      </c>
      <c r="D150" s="25">
        <f>VLOOKUP(C150,IP!D$2:E$701,2,FALSE)</f>
        <v>2.4000000000000004</v>
      </c>
    </row>
    <row r="151" spans="1:4">
      <c r="A151" s="26" t="s">
        <v>68</v>
      </c>
      <c r="B151" s="26" t="s">
        <v>42</v>
      </c>
      <c r="C151" s="18" t="s">
        <v>464</v>
      </c>
      <c r="D151" s="25">
        <f>VLOOKUP(C151,IP!D$2:E$701,2,FALSE)</f>
        <v>2.2999999999999998</v>
      </c>
    </row>
    <row r="152" spans="1:4">
      <c r="A152" s="26" t="s">
        <v>71</v>
      </c>
      <c r="B152" s="26" t="s">
        <v>42</v>
      </c>
      <c r="C152" s="14" t="s">
        <v>640</v>
      </c>
      <c r="D152" s="25">
        <f>VLOOKUP(C152,IP!D$2:E$701,2,FALSE)</f>
        <v>2.2999999999999998</v>
      </c>
    </row>
    <row r="153" spans="1:4">
      <c r="A153" s="26" t="s">
        <v>823</v>
      </c>
      <c r="B153" s="26" t="s">
        <v>43</v>
      </c>
      <c r="C153" s="19" t="s">
        <v>549</v>
      </c>
      <c r="D153" s="25">
        <f>VLOOKUP(C153,IP!D$2:E$701,2,FALSE)</f>
        <v>2.2999999999999998</v>
      </c>
    </row>
    <row r="154" spans="1:4">
      <c r="A154" s="26" t="s">
        <v>826</v>
      </c>
      <c r="B154" s="26" t="s">
        <v>57</v>
      </c>
      <c r="C154" s="16" t="s">
        <v>635</v>
      </c>
      <c r="D154" s="25">
        <f>VLOOKUP(C154,IP!D$2:E$701,2,FALSE)</f>
        <v>2</v>
      </c>
    </row>
    <row r="155" spans="1:4">
      <c r="A155" s="26" t="s">
        <v>825</v>
      </c>
      <c r="B155" s="26" t="s">
        <v>50</v>
      </c>
      <c r="C155" s="16" t="s">
        <v>605</v>
      </c>
      <c r="D155" s="25">
        <f>VLOOKUP(C155,IP!D$2:E$701,2,FALSE)</f>
        <v>2</v>
      </c>
    </row>
    <row r="156" spans="1:4">
      <c r="A156" s="26" t="s">
        <v>66</v>
      </c>
      <c r="B156" s="26" t="s">
        <v>55</v>
      </c>
      <c r="C156" s="16" t="s">
        <v>433</v>
      </c>
      <c r="D156" s="25">
        <f>VLOOKUP(C156,IP!D$2:E$701,2,FALSE)</f>
        <v>2</v>
      </c>
    </row>
    <row r="157" spans="1:4">
      <c r="A157" s="26" t="s">
        <v>65</v>
      </c>
      <c r="B157" s="26" t="s">
        <v>57</v>
      </c>
      <c r="C157" s="14" t="s">
        <v>102</v>
      </c>
      <c r="D157" s="25">
        <f>VLOOKUP(C157,IP!D$2:E$701,2,FALSE)</f>
        <v>2</v>
      </c>
    </row>
    <row r="158" spans="1:4">
      <c r="A158" s="26" t="s">
        <v>824</v>
      </c>
      <c r="B158" s="26" t="s">
        <v>59</v>
      </c>
      <c r="C158" s="16" t="s">
        <v>590</v>
      </c>
      <c r="D158" s="25">
        <f>VLOOKUP(C158,IP!D$2:E$701,2,FALSE)</f>
        <v>2</v>
      </c>
    </row>
    <row r="159" spans="1:4">
      <c r="A159" s="26" t="s">
        <v>823</v>
      </c>
      <c r="B159" s="26" t="s">
        <v>55</v>
      </c>
      <c r="C159" s="19" t="s">
        <v>561</v>
      </c>
      <c r="D159" s="25">
        <f>VLOOKUP(C159,IP!D$2:E$701,2,FALSE)</f>
        <v>2</v>
      </c>
    </row>
    <row r="160" spans="1:4">
      <c r="A160" s="26" t="s">
        <v>829</v>
      </c>
      <c r="B160" s="26" t="s">
        <v>55</v>
      </c>
      <c r="C160" s="16" t="s">
        <v>334</v>
      </c>
      <c r="D160" s="25">
        <f>VLOOKUP(C160,IP!D$2:E$701,2,FALSE)</f>
        <v>2</v>
      </c>
    </row>
    <row r="161" spans="1:4">
      <c r="A161" s="26" t="s">
        <v>69</v>
      </c>
      <c r="B161" s="26" t="s">
        <v>52</v>
      </c>
      <c r="C161" s="16" t="s">
        <v>495</v>
      </c>
      <c r="D161" s="25">
        <f>VLOOKUP(C161,IP!D$2:E$701,2,FALSE)</f>
        <v>2</v>
      </c>
    </row>
    <row r="162" spans="1:4">
      <c r="A162" s="26" t="s">
        <v>822</v>
      </c>
      <c r="B162" s="26" t="s">
        <v>59</v>
      </c>
      <c r="C162" s="16" t="s">
        <v>525</v>
      </c>
      <c r="D162" s="25">
        <f>VLOOKUP(C162,IP!D$2:E$701,2,FALSE)</f>
        <v>2</v>
      </c>
    </row>
    <row r="163" spans="1:4">
      <c r="A163" s="26" t="s">
        <v>77</v>
      </c>
      <c r="B163" s="26" t="s">
        <v>57</v>
      </c>
      <c r="C163" s="16" t="s">
        <v>723</v>
      </c>
      <c r="D163" s="25">
        <f>VLOOKUP(C163,IP!D$2:E$701,2,FALSE)</f>
        <v>2</v>
      </c>
    </row>
    <row r="164" spans="1:4">
      <c r="A164" s="26" t="s">
        <v>826</v>
      </c>
      <c r="B164" s="26" t="s">
        <v>50</v>
      </c>
      <c r="C164" s="16" t="s">
        <v>628</v>
      </c>
      <c r="D164" s="25">
        <f>VLOOKUP(C164,IP!D$2:E$701,2,FALSE)</f>
        <v>2</v>
      </c>
    </row>
    <row r="165" spans="1:4">
      <c r="A165" s="26" t="s">
        <v>826</v>
      </c>
      <c r="B165" s="26" t="s">
        <v>55</v>
      </c>
      <c r="C165" s="16" t="s">
        <v>633</v>
      </c>
      <c r="D165" s="25">
        <f>VLOOKUP(C165,IP!D$2:E$701,2,FALSE)</f>
        <v>2</v>
      </c>
    </row>
    <row r="166" spans="1:4">
      <c r="A166" s="26" t="s">
        <v>820</v>
      </c>
      <c r="B166" s="26" t="s">
        <v>52</v>
      </c>
      <c r="C166" s="17" t="s">
        <v>452</v>
      </c>
      <c r="D166" s="25">
        <f>VLOOKUP(C166,IP!D$2:E$701,2,FALSE)</f>
        <v>2</v>
      </c>
    </row>
    <row r="167" spans="1:4">
      <c r="A167" s="26" t="s">
        <v>828</v>
      </c>
      <c r="B167" s="26" t="s">
        <v>59</v>
      </c>
      <c r="C167" s="16" t="s">
        <v>750</v>
      </c>
      <c r="D167" s="25">
        <f>VLOOKUP(C167,IP!D$2:E$701,2,FALSE)</f>
        <v>2</v>
      </c>
    </row>
    <row r="168" spans="1:4">
      <c r="A168" s="26" t="s">
        <v>830</v>
      </c>
      <c r="B168" s="26" t="s">
        <v>58</v>
      </c>
      <c r="C168" s="23" t="s">
        <v>791</v>
      </c>
      <c r="D168" s="25">
        <f>VLOOKUP(C168,IP!D$2:E$701,2,FALSE)</f>
        <v>2</v>
      </c>
    </row>
    <row r="169" spans="1:4">
      <c r="A169" s="26" t="s">
        <v>828</v>
      </c>
      <c r="B169" s="26" t="s">
        <v>48</v>
      </c>
      <c r="C169" s="16" t="s">
        <v>739</v>
      </c>
      <c r="D169" s="25">
        <f>VLOOKUP(C169,IP!D$2:E$701,2,FALSE)</f>
        <v>2</v>
      </c>
    </row>
    <row r="170" spans="1:4">
      <c r="A170" s="26" t="s">
        <v>73</v>
      </c>
      <c r="B170" s="26" t="s">
        <v>39</v>
      </c>
      <c r="C170" s="16" t="s">
        <v>222</v>
      </c>
      <c r="D170" s="25">
        <f>VLOOKUP(C170,IP!D$2:E$701,2,FALSE)</f>
        <v>2</v>
      </c>
    </row>
    <row r="171" spans="1:4">
      <c r="A171" s="26" t="s">
        <v>822</v>
      </c>
      <c r="B171" s="26" t="s">
        <v>57</v>
      </c>
      <c r="C171" s="16" t="s">
        <v>523</v>
      </c>
      <c r="D171" s="25">
        <f>VLOOKUP(C171,IP!D$2:E$701,2,FALSE)</f>
        <v>2</v>
      </c>
    </row>
    <row r="172" spans="1:4">
      <c r="A172" s="26" t="s">
        <v>66</v>
      </c>
      <c r="B172" s="26" t="s">
        <v>54</v>
      </c>
      <c r="C172" s="16" t="s">
        <v>120</v>
      </c>
      <c r="D172" s="25">
        <f>VLOOKUP(C172,IP!D$2:E$701,2,FALSE)</f>
        <v>2</v>
      </c>
    </row>
    <row r="173" spans="1:4">
      <c r="A173" s="26" t="s">
        <v>70</v>
      </c>
      <c r="B173" s="26" t="s">
        <v>39</v>
      </c>
      <c r="C173" s="18" t="s">
        <v>167</v>
      </c>
      <c r="D173" s="25">
        <f>VLOOKUP(C173,IP!D$2:E$701,2,FALSE)</f>
        <v>2</v>
      </c>
    </row>
    <row r="174" spans="1:4">
      <c r="A174" s="26" t="s">
        <v>79</v>
      </c>
      <c r="B174" s="26" t="s">
        <v>56</v>
      </c>
      <c r="C174" s="14" t="s">
        <v>330</v>
      </c>
      <c r="D174" s="25">
        <f>VLOOKUP(C174,IP!D$2:E$701,2,FALSE)</f>
        <v>2</v>
      </c>
    </row>
    <row r="175" spans="1:4">
      <c r="A175" s="26" t="s">
        <v>79</v>
      </c>
      <c r="B175" s="26" t="s">
        <v>55</v>
      </c>
      <c r="C175" s="14" t="s">
        <v>328</v>
      </c>
      <c r="D175" s="25">
        <f>VLOOKUP(C175,IP!D$2:E$701,2,FALSE)</f>
        <v>2</v>
      </c>
    </row>
    <row r="176" spans="1:4">
      <c r="A176" s="26" t="s">
        <v>79</v>
      </c>
      <c r="B176" s="26" t="s">
        <v>52</v>
      </c>
      <c r="C176" s="14" t="s">
        <v>327</v>
      </c>
      <c r="D176" s="25">
        <f>VLOOKUP(C176,IP!D$2:E$701,2,FALSE)</f>
        <v>2</v>
      </c>
    </row>
    <row r="177" spans="1:4">
      <c r="A177" s="26" t="s">
        <v>66</v>
      </c>
      <c r="B177" s="26" t="s">
        <v>59</v>
      </c>
      <c r="C177" s="16" t="s">
        <v>121</v>
      </c>
      <c r="D177" s="25">
        <f>VLOOKUP(C177,IP!D$2:E$701,2,FALSE)</f>
        <v>2</v>
      </c>
    </row>
    <row r="178" spans="1:4">
      <c r="A178" s="26" t="s">
        <v>827</v>
      </c>
      <c r="B178" s="26" t="s">
        <v>36</v>
      </c>
      <c r="C178" s="21" t="s">
        <v>643</v>
      </c>
      <c r="D178" s="25">
        <f>VLOOKUP(C178,IP!D$2:E$701,2,FALSE)</f>
        <v>1.9000000000000004</v>
      </c>
    </row>
    <row r="179" spans="1:4">
      <c r="A179" s="26" t="s">
        <v>819</v>
      </c>
      <c r="B179" s="26" t="s">
        <v>46</v>
      </c>
      <c r="C179" s="16" t="s">
        <v>412</v>
      </c>
      <c r="D179" s="25">
        <f>VLOOKUP(C179,IP!D$2:E$701,2,FALSE)</f>
        <v>1.9000000000000001</v>
      </c>
    </row>
    <row r="180" spans="1:4">
      <c r="A180" s="26" t="s">
        <v>831</v>
      </c>
      <c r="B180" s="26" t="s">
        <v>46</v>
      </c>
      <c r="C180" s="16" t="s">
        <v>804</v>
      </c>
      <c r="D180" s="25">
        <f>VLOOKUP(C180,IP!D$2:E$701,2,FALSE)</f>
        <v>1.7000000000000002</v>
      </c>
    </row>
    <row r="181" spans="1:4">
      <c r="A181" s="26" t="s">
        <v>72</v>
      </c>
      <c r="B181" s="26" t="s">
        <v>40</v>
      </c>
      <c r="C181" s="20" t="s">
        <v>209</v>
      </c>
      <c r="D181" s="25">
        <f>VLOOKUP(C181,IP!D$2:E$701,2,FALSE)</f>
        <v>1.7000000000000002</v>
      </c>
    </row>
    <row r="182" spans="1:4">
      <c r="A182" s="26" t="s">
        <v>822</v>
      </c>
      <c r="B182" s="26" t="s">
        <v>43</v>
      </c>
      <c r="C182" s="16" t="s">
        <v>509</v>
      </c>
      <c r="D182" s="25">
        <f>VLOOKUP(C182,IP!D$2:E$701,2,FALSE)</f>
        <v>1.6</v>
      </c>
    </row>
    <row r="183" spans="1:4">
      <c r="A183" s="26" t="s">
        <v>71</v>
      </c>
      <c r="B183" s="26" t="s">
        <v>39</v>
      </c>
      <c r="C183" s="14" t="s">
        <v>188</v>
      </c>
      <c r="D183" s="25">
        <f>VLOOKUP(C183,IP!D$2:E$701,2,FALSE)</f>
        <v>1.6</v>
      </c>
    </row>
    <row r="184" spans="1:4">
      <c r="A184" s="26" t="s">
        <v>826</v>
      </c>
      <c r="B184" s="26" t="s">
        <v>40</v>
      </c>
      <c r="C184" s="16" t="s">
        <v>619</v>
      </c>
      <c r="D184" s="25">
        <f>VLOOKUP(C184,IP!D$2:E$701,2,FALSE)</f>
        <v>1.5</v>
      </c>
    </row>
    <row r="185" spans="1:4">
      <c r="A185" s="26" t="s">
        <v>825</v>
      </c>
      <c r="B185" s="26" t="s">
        <v>46</v>
      </c>
      <c r="C185" s="16" t="s">
        <v>601</v>
      </c>
      <c r="D185" s="25">
        <f>VLOOKUP(C185,IP!D$2:E$701,2,FALSE)</f>
        <v>1.5</v>
      </c>
    </row>
    <row r="186" spans="1:4">
      <c r="A186" s="26" t="s">
        <v>73</v>
      </c>
      <c r="B186" s="26" t="s">
        <v>42</v>
      </c>
      <c r="C186" s="16" t="s">
        <v>225</v>
      </c>
      <c r="D186" s="25">
        <f>VLOOKUP(C186,IP!D$2:E$701,2,FALSE)</f>
        <v>1.5</v>
      </c>
    </row>
    <row r="187" spans="1:4">
      <c r="A187" s="26" t="s">
        <v>70</v>
      </c>
      <c r="B187" s="26" t="s">
        <v>46</v>
      </c>
      <c r="C187" s="18" t="s">
        <v>171</v>
      </c>
      <c r="D187" s="25">
        <f>VLOOKUP(C187,IP!D$2:E$701,2,FALSE)</f>
        <v>1.4</v>
      </c>
    </row>
    <row r="188" spans="1:4">
      <c r="A188" s="26" t="s">
        <v>75</v>
      </c>
      <c r="B188" s="26" t="s">
        <v>41</v>
      </c>
      <c r="C188" s="22" t="s">
        <v>271</v>
      </c>
      <c r="D188" s="25">
        <f>VLOOKUP(C188,IP!D$2:E$701,2,FALSE)</f>
        <v>1.3</v>
      </c>
    </row>
    <row r="189" spans="1:4">
      <c r="A189" s="26" t="s">
        <v>820</v>
      </c>
      <c r="B189" s="26" t="s">
        <v>38</v>
      </c>
      <c r="C189" s="17" t="s">
        <v>438</v>
      </c>
      <c r="D189" s="25">
        <f>VLOOKUP(C189,IP!D$2:E$701,2,FALSE)</f>
        <v>1.3</v>
      </c>
    </row>
    <row r="190" spans="1:4">
      <c r="A190" s="26" t="s">
        <v>70</v>
      </c>
      <c r="B190" s="26" t="s">
        <v>59</v>
      </c>
      <c r="C190" s="18" t="s">
        <v>183</v>
      </c>
      <c r="D190" s="25">
        <f>VLOOKUP(C190,IP!D$2:E$701,2,FALSE)</f>
        <v>1</v>
      </c>
    </row>
    <row r="191" spans="1:4">
      <c r="A191" s="26" t="s">
        <v>78</v>
      </c>
      <c r="B191" s="26" t="s">
        <v>53</v>
      </c>
      <c r="C191" s="16" t="s">
        <v>696</v>
      </c>
      <c r="D191" s="25">
        <f>VLOOKUP(C191,IP!D$2:E$701,2,FALSE)</f>
        <v>1</v>
      </c>
    </row>
    <row r="192" spans="1:4">
      <c r="A192" s="26" t="s">
        <v>70</v>
      </c>
      <c r="B192" s="26" t="s">
        <v>53</v>
      </c>
      <c r="C192" s="18" t="s">
        <v>178</v>
      </c>
      <c r="D192" s="25">
        <f>VLOOKUP(C192,IP!D$2:E$701,2,FALSE)</f>
        <v>1</v>
      </c>
    </row>
    <row r="193" spans="1:4">
      <c r="A193" s="26" t="s">
        <v>71</v>
      </c>
      <c r="B193" s="26" t="s">
        <v>50</v>
      </c>
      <c r="C193" s="14" t="s">
        <v>197</v>
      </c>
      <c r="D193" s="25">
        <f>VLOOKUP(C193,IP!D$2:E$701,2,FALSE)</f>
        <v>1</v>
      </c>
    </row>
    <row r="194" spans="1:4">
      <c r="A194" s="26" t="s">
        <v>819</v>
      </c>
      <c r="B194" s="26" t="s">
        <v>50</v>
      </c>
      <c r="C194" s="16" t="s">
        <v>416</v>
      </c>
      <c r="D194" s="25">
        <f>VLOOKUP(C194,IP!D$2:E$701,2,FALSE)</f>
        <v>1</v>
      </c>
    </row>
    <row r="195" spans="1:4">
      <c r="A195" s="26" t="s">
        <v>76</v>
      </c>
      <c r="B195" s="26" t="s">
        <v>53</v>
      </c>
      <c r="C195" s="23" t="s">
        <v>308</v>
      </c>
      <c r="D195" s="25">
        <f>VLOOKUP(C195,IP!D$2:E$701,2,FALSE)</f>
        <v>1</v>
      </c>
    </row>
    <row r="196" spans="1:4">
      <c r="A196" s="26" t="s">
        <v>829</v>
      </c>
      <c r="B196" s="26" t="s">
        <v>50</v>
      </c>
      <c r="C196" s="16" t="s">
        <v>761</v>
      </c>
      <c r="D196" s="25">
        <f>VLOOKUP(C196,IP!D$2:E$701,2,FALSE)</f>
        <v>1</v>
      </c>
    </row>
    <row r="197" spans="1:4">
      <c r="A197" s="26" t="s">
        <v>819</v>
      </c>
      <c r="B197" s="26" t="s">
        <v>53</v>
      </c>
      <c r="C197" s="16" t="s">
        <v>419</v>
      </c>
      <c r="D197" s="25">
        <f>VLOOKUP(C197,IP!D$2:E$701,2,FALSE)</f>
        <v>1</v>
      </c>
    </row>
    <row r="198" spans="1:4">
      <c r="A198" s="26" t="s">
        <v>826</v>
      </c>
      <c r="B198" s="26" t="s">
        <v>54</v>
      </c>
      <c r="C198" s="16" t="s">
        <v>632</v>
      </c>
      <c r="D198" s="25">
        <f>VLOOKUP(C198,IP!D$2:E$701,2,FALSE)</f>
        <v>1</v>
      </c>
    </row>
    <row r="199" spans="1:4">
      <c r="A199" s="26" t="s">
        <v>66</v>
      </c>
      <c r="B199" s="26" t="s">
        <v>50</v>
      </c>
      <c r="C199" s="16" t="s">
        <v>114</v>
      </c>
      <c r="D199" s="25">
        <f>VLOOKUP(C199,IP!D$2:E$701,2,FALSE)</f>
        <v>1</v>
      </c>
    </row>
    <row r="200" spans="1:4">
      <c r="A200" s="26" t="s">
        <v>822</v>
      </c>
      <c r="B200" s="26" t="s">
        <v>48</v>
      </c>
      <c r="C200" s="16" t="s">
        <v>514</v>
      </c>
      <c r="D200" s="25">
        <f>VLOOKUP(C200,IP!D$2:E$701,2,FALSE)</f>
        <v>1</v>
      </c>
    </row>
    <row r="201" spans="1:4">
      <c r="A201" s="26" t="s">
        <v>822</v>
      </c>
      <c r="B201" s="26" t="s">
        <v>52</v>
      </c>
      <c r="C201" s="16" t="s">
        <v>518</v>
      </c>
      <c r="D201" s="25">
        <f>VLOOKUP(C201,IP!D$2:E$701,2,FALSE)</f>
        <v>1</v>
      </c>
    </row>
    <row r="202" spans="1:4">
      <c r="A202" s="26" t="s">
        <v>826</v>
      </c>
      <c r="B202" s="26" t="s">
        <v>49</v>
      </c>
      <c r="C202" s="16" t="s">
        <v>627</v>
      </c>
      <c r="D202" s="25">
        <f>VLOOKUP(C202,IP!D$2:E$701,2,FALSE)</f>
        <v>1</v>
      </c>
    </row>
    <row r="203" spans="1:4">
      <c r="A203" s="26" t="s">
        <v>824</v>
      </c>
      <c r="B203" s="26" t="s">
        <v>53</v>
      </c>
      <c r="C203" s="16" t="s">
        <v>584</v>
      </c>
      <c r="D203" s="25">
        <f>VLOOKUP(C203,IP!D$2:E$701,2,FALSE)</f>
        <v>1</v>
      </c>
    </row>
    <row r="204" spans="1:4">
      <c r="A204" s="26" t="s">
        <v>819</v>
      </c>
      <c r="B204" s="26" t="s">
        <v>52</v>
      </c>
      <c r="C204" s="16" t="s">
        <v>418</v>
      </c>
      <c r="D204" s="25">
        <f>VLOOKUP(C204,IP!D$2:E$701,2,FALSE)</f>
        <v>1</v>
      </c>
    </row>
    <row r="205" spans="1:4">
      <c r="A205" s="26" t="s">
        <v>825</v>
      </c>
      <c r="B205" s="26" t="s">
        <v>52</v>
      </c>
      <c r="C205" s="16" t="s">
        <v>607</v>
      </c>
      <c r="D205" s="25">
        <f>VLOOKUP(C205,IP!D$2:E$701,2,FALSE)</f>
        <v>1</v>
      </c>
    </row>
    <row r="206" spans="1:4">
      <c r="A206" s="26" t="s">
        <v>827</v>
      </c>
      <c r="B206" s="26" t="s">
        <v>51</v>
      </c>
      <c r="C206" s="21" t="s">
        <v>657</v>
      </c>
      <c r="D206" s="25">
        <f>VLOOKUP(C206,IP!D$2:E$701,2,FALSE)</f>
        <v>1</v>
      </c>
    </row>
    <row r="207" spans="1:4">
      <c r="A207" s="26" t="s">
        <v>820</v>
      </c>
      <c r="B207" s="26" t="s">
        <v>53</v>
      </c>
      <c r="C207" s="17" t="s">
        <v>453</v>
      </c>
      <c r="D207" s="25">
        <f>VLOOKUP(C207,IP!D$2:E$701,2,FALSE)</f>
        <v>1</v>
      </c>
    </row>
    <row r="208" spans="1:4">
      <c r="A208" s="26" t="s">
        <v>70</v>
      </c>
      <c r="B208" s="26" t="s">
        <v>51</v>
      </c>
      <c r="C208" s="18" t="s">
        <v>176</v>
      </c>
      <c r="D208" s="25">
        <f>VLOOKUP(C208,IP!D$2:E$701,2,FALSE)</f>
        <v>1</v>
      </c>
    </row>
    <row r="209" spans="1:4">
      <c r="A209" s="26" t="s">
        <v>79</v>
      </c>
      <c r="B209" s="26" t="s">
        <v>48</v>
      </c>
      <c r="C209" s="14" t="s">
        <v>326</v>
      </c>
      <c r="D209" s="25">
        <f>VLOOKUP(C209,IP!D$2:E$701,2,FALSE)</f>
        <v>1</v>
      </c>
    </row>
    <row r="210" spans="1:4">
      <c r="A210" s="26" t="s">
        <v>74</v>
      </c>
      <c r="B210" s="26" t="s">
        <v>38</v>
      </c>
      <c r="C210" s="16" t="s">
        <v>244</v>
      </c>
      <c r="D210" s="25">
        <f>VLOOKUP(C210,IP!D$2:E$701,2,FALSE)</f>
        <v>0.8</v>
      </c>
    </row>
    <row r="211" spans="1:4">
      <c r="A211" s="26" t="s">
        <v>77</v>
      </c>
      <c r="B211" s="26" t="s">
        <v>47</v>
      </c>
      <c r="C211" s="16" t="s">
        <v>713</v>
      </c>
      <c r="D211" s="25">
        <f>VLOOKUP(C211,IP!D$2:E$701,2,FALSE)</f>
        <v>0.70000000000000007</v>
      </c>
    </row>
    <row r="212" spans="1:4">
      <c r="A212" s="26" t="s">
        <v>829</v>
      </c>
      <c r="B212" s="26" t="s">
        <v>39</v>
      </c>
      <c r="C212" s="16" t="s">
        <v>755</v>
      </c>
      <c r="D212" s="25">
        <f>VLOOKUP(C212,IP!D$2:E$701,2,FALSE)</f>
        <v>0.5</v>
      </c>
    </row>
    <row r="213" spans="1:4">
      <c r="A213" s="26" t="s">
        <v>821</v>
      </c>
      <c r="B213" s="26" t="s">
        <v>45</v>
      </c>
      <c r="C213" s="19" t="s">
        <v>146</v>
      </c>
      <c r="D213" s="25">
        <f>VLOOKUP(C213,IP!D$2:E$701,2,FALSE)</f>
        <v>0.5</v>
      </c>
    </row>
    <row r="214" spans="1:4">
      <c r="A214" s="26" t="s">
        <v>65</v>
      </c>
      <c r="B214" s="26" t="s">
        <v>36</v>
      </c>
      <c r="C214" s="14" t="s">
        <v>81</v>
      </c>
      <c r="D214" s="25">
        <f>VLOOKUP(C214,IP!D$2:E$701,2,FALSE)</f>
        <v>0.12000000000000033</v>
      </c>
    </row>
    <row r="215" spans="1:4">
      <c r="A215" s="26" t="s">
        <v>71</v>
      </c>
      <c r="B215" s="26" t="s">
        <v>43</v>
      </c>
      <c r="C215" s="14" t="s">
        <v>641</v>
      </c>
      <c r="D215" s="25">
        <f>VLOOKUP(C215,IP!D$2:E$701,2,FALSE)</f>
        <v>0.1</v>
      </c>
    </row>
    <row r="216" spans="1:4">
      <c r="A216" s="26" t="s">
        <v>823</v>
      </c>
      <c r="B216" s="26" t="s">
        <v>52</v>
      </c>
      <c r="C216" s="19" t="s">
        <v>558</v>
      </c>
      <c r="D216" s="25">
        <f>VLOOKUP(C216,IP!D$2:E$701,2,FALSE)</f>
        <v>0</v>
      </c>
    </row>
    <row r="217" spans="1:4">
      <c r="A217" s="26" t="s">
        <v>73</v>
      </c>
      <c r="B217" s="26" t="s">
        <v>56</v>
      </c>
      <c r="C217" s="16" t="s">
        <v>238</v>
      </c>
      <c r="D217" s="25">
        <f>VLOOKUP(C217,IP!D$2:E$701,2,FALSE)</f>
        <v>0</v>
      </c>
    </row>
    <row r="218" spans="1:4">
      <c r="A218" s="26" t="s">
        <v>827</v>
      </c>
      <c r="B218" s="26" t="s">
        <v>60</v>
      </c>
      <c r="C218" s="21" t="s">
        <v>666</v>
      </c>
      <c r="D218" s="25">
        <f>VLOOKUP(C218,IP!D$2:E$701,2,FALSE)</f>
        <v>0</v>
      </c>
    </row>
    <row r="219" spans="1:4">
      <c r="A219" s="26" t="s">
        <v>830</v>
      </c>
      <c r="B219" s="26" t="s">
        <v>50</v>
      </c>
      <c r="C219" s="23" t="s">
        <v>783</v>
      </c>
      <c r="D219" s="25">
        <f>VLOOKUP(C219,IP!D$2:E$701,2,FALSE)</f>
        <v>0</v>
      </c>
    </row>
    <row r="220" spans="1:4">
      <c r="A220" s="26" t="s">
        <v>70</v>
      </c>
      <c r="B220" s="26" t="s">
        <v>54</v>
      </c>
      <c r="C220" s="18" t="s">
        <v>486</v>
      </c>
      <c r="D220" s="25">
        <f>VLOOKUP(C220,IP!D$2:E$701,2,FALSE)</f>
        <v>0</v>
      </c>
    </row>
    <row r="221" spans="1:4">
      <c r="A221" s="26" t="s">
        <v>69</v>
      </c>
      <c r="B221" s="26" t="s">
        <v>51</v>
      </c>
      <c r="C221" s="16" t="s">
        <v>494</v>
      </c>
      <c r="D221" s="25">
        <f>VLOOKUP(C221,IP!D$2:E$701,2,FALSE)</f>
        <v>0</v>
      </c>
    </row>
    <row r="222" spans="1:4">
      <c r="A222" s="26" t="s">
        <v>823</v>
      </c>
      <c r="B222" s="26" t="s">
        <v>53</v>
      </c>
      <c r="C222" s="19" t="s">
        <v>559</v>
      </c>
      <c r="D222" s="25">
        <f>VLOOKUP(C222,IP!D$2:E$701,2,FALSE)</f>
        <v>0</v>
      </c>
    </row>
    <row r="223" spans="1:4">
      <c r="A223" s="26" t="s">
        <v>78</v>
      </c>
      <c r="B223" s="26" t="s">
        <v>55</v>
      </c>
      <c r="C223" s="16" t="s">
        <v>319</v>
      </c>
      <c r="D223" s="25">
        <f>VLOOKUP(C223,IP!D$2:E$701,2,FALSE)</f>
        <v>0</v>
      </c>
    </row>
    <row r="224" spans="1:4">
      <c r="A224" s="26" t="s">
        <v>820</v>
      </c>
      <c r="B224" s="26" t="s">
        <v>54</v>
      </c>
      <c r="C224" s="17" t="s">
        <v>454</v>
      </c>
      <c r="D224" s="25">
        <f>VLOOKUP(C224,IP!D$2:E$701,2,FALSE)</f>
        <v>0</v>
      </c>
    </row>
    <row r="225" spans="1:4">
      <c r="A225" s="26" t="s">
        <v>825</v>
      </c>
      <c r="B225" s="26" t="s">
        <v>48</v>
      </c>
      <c r="C225" s="16" t="s">
        <v>603</v>
      </c>
      <c r="D225" s="25">
        <f>VLOOKUP(C225,IP!D$2:E$701,2,FALSE)</f>
        <v>0</v>
      </c>
    </row>
    <row r="226" spans="1:4">
      <c r="A226" s="26" t="s">
        <v>67</v>
      </c>
      <c r="B226" s="26" t="s">
        <v>50</v>
      </c>
      <c r="C226" s="15" t="s">
        <v>394</v>
      </c>
      <c r="D226" s="25">
        <f>VLOOKUP(C226,IP!D$2:E$701,2,FALSE)</f>
        <v>0</v>
      </c>
    </row>
    <row r="227" spans="1:4">
      <c r="A227" s="26" t="s">
        <v>68</v>
      </c>
      <c r="B227" s="26" t="s">
        <v>44</v>
      </c>
      <c r="C227" s="18" t="s">
        <v>465</v>
      </c>
      <c r="D227" s="25">
        <f>VLOOKUP(C227,IP!D$2:E$701,2,FALSE)</f>
        <v>0</v>
      </c>
    </row>
    <row r="228" spans="1:4">
      <c r="A228" s="26" t="s">
        <v>65</v>
      </c>
      <c r="B228" s="26" t="s">
        <v>40</v>
      </c>
      <c r="C228" s="14" t="s">
        <v>85</v>
      </c>
      <c r="D228" s="25">
        <f>VLOOKUP(C228,IP!D$2:E$701,2,FALSE)</f>
        <v>0</v>
      </c>
    </row>
    <row r="229" spans="1:4">
      <c r="A229" s="26" t="s">
        <v>77</v>
      </c>
      <c r="B229" s="26" t="s">
        <v>49</v>
      </c>
      <c r="C229" s="16" t="s">
        <v>715</v>
      </c>
      <c r="D229" s="25">
        <f>VLOOKUP(C229,IP!D$2:E$701,2,FALSE)</f>
        <v>0</v>
      </c>
    </row>
    <row r="230" spans="1:4">
      <c r="A230" s="26" t="s">
        <v>831</v>
      </c>
      <c r="B230" s="26" t="s">
        <v>41</v>
      </c>
      <c r="C230" s="16" t="s">
        <v>799</v>
      </c>
      <c r="D230" s="25">
        <f>VLOOKUP(C230,IP!D$2:E$701,2,FALSE)</f>
        <v>0</v>
      </c>
    </row>
    <row r="231" spans="1:4">
      <c r="A231" s="26" t="s">
        <v>67</v>
      </c>
      <c r="B231" s="26" t="s">
        <v>41</v>
      </c>
      <c r="C231" s="15" t="s">
        <v>385</v>
      </c>
      <c r="D231" s="25">
        <f>VLOOKUP(C231,IP!D$2:E$701,2,FALSE)</f>
        <v>0</v>
      </c>
    </row>
    <row r="232" spans="1:4">
      <c r="A232" s="26" t="s">
        <v>74</v>
      </c>
      <c r="B232" s="26" t="s">
        <v>40</v>
      </c>
      <c r="C232" s="16" t="s">
        <v>246</v>
      </c>
      <c r="D232" s="25">
        <f>VLOOKUP(C232,IP!D$2:E$701,2,FALSE)</f>
        <v>0</v>
      </c>
    </row>
    <row r="233" spans="1:4">
      <c r="A233" s="26" t="s">
        <v>829</v>
      </c>
      <c r="B233" s="26" t="s">
        <v>49</v>
      </c>
      <c r="C233" s="16" t="s">
        <v>335</v>
      </c>
      <c r="D233" s="25">
        <f>VLOOKUP(C233,IP!D$2:E$701,2,FALSE)</f>
        <v>0</v>
      </c>
    </row>
    <row r="234" spans="1:4">
      <c r="A234" s="26" t="s">
        <v>73</v>
      </c>
      <c r="B234" s="26" t="s">
        <v>37</v>
      </c>
      <c r="C234" s="16" t="s">
        <v>220</v>
      </c>
      <c r="D234" s="25">
        <f>VLOOKUP(C234,IP!D$2:E$701,2,FALSE)</f>
        <v>0</v>
      </c>
    </row>
    <row r="235" spans="1:4">
      <c r="A235" s="26" t="s">
        <v>68</v>
      </c>
      <c r="B235" s="26" t="s">
        <v>53</v>
      </c>
      <c r="C235" s="18" t="s">
        <v>135</v>
      </c>
      <c r="D235" s="25">
        <f>VLOOKUP(C235,IP!D$2:E$701,2,FALSE)</f>
        <v>0</v>
      </c>
    </row>
    <row r="236" spans="1:4">
      <c r="A236" s="26" t="s">
        <v>819</v>
      </c>
      <c r="B236" s="26" t="s">
        <v>42</v>
      </c>
      <c r="C236" s="16" t="s">
        <v>408</v>
      </c>
      <c r="D236" s="25">
        <f>VLOOKUP(C236,IP!D$2:E$701,2,FALSE)</f>
        <v>0</v>
      </c>
    </row>
    <row r="237" spans="1:4">
      <c r="A237" s="26" t="s">
        <v>825</v>
      </c>
      <c r="B237" s="26" t="s">
        <v>57</v>
      </c>
      <c r="C237" s="16" t="s">
        <v>612</v>
      </c>
      <c r="D237" s="25">
        <f>VLOOKUP(C237,IP!D$2:E$701,2,FALSE)</f>
        <v>0</v>
      </c>
    </row>
    <row r="238" spans="1:4">
      <c r="A238" s="26" t="s">
        <v>74</v>
      </c>
      <c r="B238" s="26" t="s">
        <v>56</v>
      </c>
      <c r="C238" s="16" t="s">
        <v>262</v>
      </c>
      <c r="D238" s="25">
        <f>VLOOKUP(C238,IP!D$2:E$701,2,FALSE)</f>
        <v>0</v>
      </c>
    </row>
    <row r="239" spans="1:4">
      <c r="A239" s="26" t="s">
        <v>827</v>
      </c>
      <c r="B239" s="26" t="s">
        <v>48</v>
      </c>
      <c r="C239" s="21" t="s">
        <v>654</v>
      </c>
      <c r="D239" s="25">
        <f>VLOOKUP(C239,IP!D$2:E$701,2,FALSE)</f>
        <v>0</v>
      </c>
    </row>
    <row r="240" spans="1:4">
      <c r="A240" s="26" t="s">
        <v>826</v>
      </c>
      <c r="B240" s="26" t="s">
        <v>56</v>
      </c>
      <c r="C240" s="16" t="s">
        <v>634</v>
      </c>
      <c r="D240" s="25">
        <f>VLOOKUP(C240,IP!D$2:E$701,2,FALSE)</f>
        <v>0</v>
      </c>
    </row>
    <row r="241" spans="1:4">
      <c r="A241" s="26" t="s">
        <v>819</v>
      </c>
      <c r="B241" s="26" t="s">
        <v>57</v>
      </c>
      <c r="C241" s="16" t="s">
        <v>423</v>
      </c>
      <c r="D241" s="25">
        <f>VLOOKUP(C241,IP!D$2:E$701,2,FALSE)</f>
        <v>0</v>
      </c>
    </row>
    <row r="242" spans="1:4">
      <c r="A242" s="26" t="s">
        <v>830</v>
      </c>
      <c r="B242" s="26" t="s">
        <v>41</v>
      </c>
      <c r="C242" s="23" t="s">
        <v>774</v>
      </c>
      <c r="D242" s="25">
        <f>VLOOKUP(C242,IP!D$2:E$701,2,FALSE)</f>
        <v>0</v>
      </c>
    </row>
    <row r="243" spans="1:4">
      <c r="A243" s="26" t="s">
        <v>72</v>
      </c>
      <c r="B243" s="26" t="s">
        <v>51</v>
      </c>
      <c r="C243" s="20" t="s">
        <v>212</v>
      </c>
      <c r="D243" s="25">
        <f>VLOOKUP(C243,IP!D$2:E$701,2,FALSE)</f>
        <v>0</v>
      </c>
    </row>
    <row r="244" spans="1:4">
      <c r="A244" s="26" t="s">
        <v>72</v>
      </c>
      <c r="B244" s="26" t="s">
        <v>54</v>
      </c>
      <c r="C244" s="20" t="s">
        <v>537</v>
      </c>
      <c r="D244" s="25">
        <f>VLOOKUP(C244,IP!D$2:E$701,2,FALSE)</f>
        <v>0</v>
      </c>
    </row>
    <row r="245" spans="1:4">
      <c r="A245" s="26" t="s">
        <v>74</v>
      </c>
      <c r="B245" s="26" t="s">
        <v>41</v>
      </c>
      <c r="C245" s="16" t="s">
        <v>247</v>
      </c>
      <c r="D245" s="25">
        <f>VLOOKUP(C245,IP!D$2:E$701,2,FALSE)</f>
        <v>0</v>
      </c>
    </row>
    <row r="246" spans="1:4">
      <c r="A246" s="26" t="s">
        <v>824</v>
      </c>
      <c r="B246" s="26" t="s">
        <v>58</v>
      </c>
      <c r="C246" s="16" t="s">
        <v>589</v>
      </c>
      <c r="D246" s="25">
        <f>VLOOKUP(C246,IP!D$2:E$701,2,FALSE)</f>
        <v>0</v>
      </c>
    </row>
    <row r="247" spans="1:4">
      <c r="A247" s="26" t="s">
        <v>824</v>
      </c>
      <c r="B247" s="26" t="s">
        <v>52</v>
      </c>
      <c r="C247" s="16" t="s">
        <v>583</v>
      </c>
      <c r="D247" s="25">
        <f>VLOOKUP(C247,IP!D$2:E$701,2,FALSE)</f>
        <v>0</v>
      </c>
    </row>
    <row r="248" spans="1:4">
      <c r="A248" s="26" t="s">
        <v>77</v>
      </c>
      <c r="B248" s="26" t="s">
        <v>58</v>
      </c>
      <c r="C248" s="16" t="s">
        <v>724</v>
      </c>
      <c r="D248" s="25">
        <f>VLOOKUP(C248,IP!D$2:E$701,2,FALSE)</f>
        <v>0</v>
      </c>
    </row>
    <row r="249" spans="1:4">
      <c r="A249" s="26" t="s">
        <v>831</v>
      </c>
      <c r="B249" s="26" t="s">
        <v>47</v>
      </c>
      <c r="C249" s="16" t="s">
        <v>805</v>
      </c>
      <c r="D249" s="25">
        <f>VLOOKUP(C249,IP!D$2:E$701,2,FALSE)</f>
        <v>0</v>
      </c>
    </row>
    <row r="250" spans="1:4">
      <c r="A250" s="26" t="s">
        <v>831</v>
      </c>
      <c r="B250" s="26" t="s">
        <v>57</v>
      </c>
      <c r="C250" s="16" t="s">
        <v>815</v>
      </c>
      <c r="D250" s="25">
        <f>VLOOKUP(C250,IP!D$2:E$701,2,FALSE)</f>
        <v>0</v>
      </c>
    </row>
    <row r="251" spans="1:4">
      <c r="A251" s="26" t="s">
        <v>72</v>
      </c>
      <c r="B251" s="26" t="s">
        <v>57</v>
      </c>
      <c r="C251" s="20" t="s">
        <v>538</v>
      </c>
      <c r="D251" s="25">
        <f>VLOOKUP(C251,IP!D$2:E$701,2,FALSE)</f>
        <v>0</v>
      </c>
    </row>
    <row r="252" spans="1:4">
      <c r="A252" s="26" t="s">
        <v>78</v>
      </c>
      <c r="B252" s="26" t="s">
        <v>39</v>
      </c>
      <c r="C252" s="16" t="s">
        <v>683</v>
      </c>
      <c r="D252" s="25">
        <f>VLOOKUP(C252,IP!D$2:E$701,2,FALSE)</f>
        <v>0</v>
      </c>
    </row>
    <row r="253" spans="1:4">
      <c r="A253" s="26" t="s">
        <v>827</v>
      </c>
      <c r="B253" s="26" t="s">
        <v>45</v>
      </c>
      <c r="C253" s="21" t="s">
        <v>651</v>
      </c>
      <c r="D253" s="25">
        <f>VLOOKUP(C253,IP!D$2:E$701,2,FALSE)</f>
        <v>0</v>
      </c>
    </row>
    <row r="254" spans="1:4">
      <c r="A254" s="26" t="s">
        <v>74</v>
      </c>
      <c r="B254" s="26" t="s">
        <v>54</v>
      </c>
      <c r="C254" s="16" t="s">
        <v>260</v>
      </c>
      <c r="D254" s="25">
        <f>VLOOKUP(C254,IP!D$2:E$701,2,FALSE)</f>
        <v>0</v>
      </c>
    </row>
    <row r="255" spans="1:4">
      <c r="A255" s="26" t="s">
        <v>68</v>
      </c>
      <c r="B255" s="26" t="s">
        <v>49</v>
      </c>
      <c r="C255" s="18" t="s">
        <v>131</v>
      </c>
      <c r="D255" s="25">
        <f>VLOOKUP(C255,IP!D$2:E$701,2,FALSE)</f>
        <v>0</v>
      </c>
    </row>
    <row r="256" spans="1:4">
      <c r="A256" s="26" t="s">
        <v>830</v>
      </c>
      <c r="B256" s="26" t="s">
        <v>52</v>
      </c>
      <c r="C256" s="23" t="s">
        <v>785</v>
      </c>
      <c r="D256" s="25">
        <f>VLOOKUP(C256,IP!D$2:E$701,2,FALSE)</f>
        <v>0</v>
      </c>
    </row>
    <row r="257" spans="1:4">
      <c r="A257" s="26" t="s">
        <v>70</v>
      </c>
      <c r="B257" s="26" t="s">
        <v>37</v>
      </c>
      <c r="C257" s="18" t="s">
        <v>165</v>
      </c>
      <c r="D257" s="25">
        <f>VLOOKUP(C257,IP!D$2:E$701,2,FALSE)</f>
        <v>0</v>
      </c>
    </row>
    <row r="258" spans="1:4">
      <c r="A258" s="26" t="s">
        <v>820</v>
      </c>
      <c r="B258" s="26" t="s">
        <v>47</v>
      </c>
      <c r="C258" s="17" t="s">
        <v>447</v>
      </c>
      <c r="D258" s="25">
        <f>VLOOKUP(C258,IP!D$2:E$701,2,FALSE)</f>
        <v>0</v>
      </c>
    </row>
    <row r="259" spans="1:4">
      <c r="A259" s="26" t="s">
        <v>830</v>
      </c>
      <c r="B259" s="26" t="s">
        <v>60</v>
      </c>
      <c r="C259" s="23" t="s">
        <v>793</v>
      </c>
      <c r="D259" s="25">
        <f>VLOOKUP(C259,IP!D$2:E$701,2,FALSE)</f>
        <v>0</v>
      </c>
    </row>
    <row r="260" spans="1:4">
      <c r="A260" s="26" t="s">
        <v>826</v>
      </c>
      <c r="B260" s="26" t="s">
        <v>47</v>
      </c>
      <c r="C260" s="16" t="s">
        <v>63</v>
      </c>
      <c r="D260" s="25">
        <f>VLOOKUP(C260,IP!D$2:E$701,2,FALSE)</f>
        <v>0</v>
      </c>
    </row>
    <row r="261" spans="1:4">
      <c r="A261" s="26" t="s">
        <v>70</v>
      </c>
      <c r="B261" s="26" t="s">
        <v>49</v>
      </c>
      <c r="C261" s="18" t="s">
        <v>174</v>
      </c>
      <c r="D261" s="25">
        <f>VLOOKUP(C261,IP!D$2:E$701,2,FALSE)</f>
        <v>0</v>
      </c>
    </row>
    <row r="262" spans="1:4">
      <c r="A262" s="26" t="s">
        <v>72</v>
      </c>
      <c r="B262" s="26" t="s">
        <v>52</v>
      </c>
      <c r="C262" s="20" t="s">
        <v>213</v>
      </c>
      <c r="D262" s="25">
        <f>VLOOKUP(C262,IP!D$2:E$701,2,FALSE)</f>
        <v>0</v>
      </c>
    </row>
    <row r="263" spans="1:4">
      <c r="A263" s="26" t="s">
        <v>72</v>
      </c>
      <c r="B263" s="26" t="s">
        <v>44</v>
      </c>
      <c r="C263" s="20" t="s">
        <v>531</v>
      </c>
      <c r="D263" s="25">
        <f>VLOOKUP(C263,IP!D$2:E$701,2,FALSE)</f>
        <v>0</v>
      </c>
    </row>
    <row r="264" spans="1:4">
      <c r="A264" s="26" t="s">
        <v>829</v>
      </c>
      <c r="B264" s="26" t="s">
        <v>46</v>
      </c>
      <c r="C264" s="16" t="s">
        <v>333</v>
      </c>
      <c r="D264" s="25">
        <f>VLOOKUP(C264,IP!D$2:E$701,2,FALSE)</f>
        <v>0</v>
      </c>
    </row>
    <row r="265" spans="1:4">
      <c r="A265" s="26" t="s">
        <v>829</v>
      </c>
      <c r="B265" s="26" t="s">
        <v>56</v>
      </c>
      <c r="C265" s="16" t="s">
        <v>765</v>
      </c>
      <c r="D265" s="25">
        <f>VLOOKUP(C265,IP!D$2:E$701,2,FALSE)</f>
        <v>0</v>
      </c>
    </row>
    <row r="266" spans="1:4">
      <c r="A266" s="26" t="s">
        <v>822</v>
      </c>
      <c r="B266" s="26" t="s">
        <v>51</v>
      </c>
      <c r="C266" s="16" t="s">
        <v>517</v>
      </c>
      <c r="D266" s="25">
        <f>VLOOKUP(C266,IP!D$2:E$701,2,FALSE)</f>
        <v>0</v>
      </c>
    </row>
    <row r="267" spans="1:4">
      <c r="A267" s="26" t="s">
        <v>65</v>
      </c>
      <c r="B267" s="26" t="s">
        <v>56</v>
      </c>
      <c r="C267" s="14" t="s">
        <v>101</v>
      </c>
      <c r="D267" s="25">
        <f>VLOOKUP(C267,IP!D$2:E$701,2,FALSE)</f>
        <v>0</v>
      </c>
    </row>
    <row r="268" spans="1:4">
      <c r="A268" s="26" t="s">
        <v>821</v>
      </c>
      <c r="B268" s="26" t="s">
        <v>56</v>
      </c>
      <c r="C268" s="19" t="s">
        <v>479</v>
      </c>
      <c r="D268" s="25">
        <f>VLOOKUP(C268,IP!D$2:E$701,2,FALSE)</f>
        <v>0</v>
      </c>
    </row>
    <row r="269" spans="1:4">
      <c r="A269" s="26" t="s">
        <v>73</v>
      </c>
      <c r="B269" s="26" t="s">
        <v>44</v>
      </c>
      <c r="C269" s="16" t="s">
        <v>227</v>
      </c>
      <c r="D269" s="25">
        <f>VLOOKUP(C269,IP!D$2:E$701,2,FALSE)</f>
        <v>0</v>
      </c>
    </row>
    <row r="270" spans="1:4">
      <c r="A270" s="26" t="s">
        <v>73</v>
      </c>
      <c r="B270" s="26" t="s">
        <v>47</v>
      </c>
      <c r="C270" s="16" t="s">
        <v>230</v>
      </c>
      <c r="D270" s="25">
        <f>VLOOKUP(C270,IP!D$2:E$701,2,FALSE)</f>
        <v>0</v>
      </c>
    </row>
    <row r="271" spans="1:4">
      <c r="A271" s="26" t="s">
        <v>820</v>
      </c>
      <c r="B271" s="26" t="s">
        <v>37</v>
      </c>
      <c r="C271" s="17" t="s">
        <v>437</v>
      </c>
      <c r="D271" s="25">
        <f>VLOOKUP(C271,IP!D$2:E$701,2,FALSE)</f>
        <v>0</v>
      </c>
    </row>
    <row r="272" spans="1:4">
      <c r="A272" s="26" t="s">
        <v>820</v>
      </c>
      <c r="B272" s="26" t="s">
        <v>44</v>
      </c>
      <c r="C272" s="17" t="s">
        <v>444</v>
      </c>
      <c r="D272" s="25">
        <f>VLOOKUP(C272,IP!D$2:E$701,2,FALSE)</f>
        <v>0</v>
      </c>
    </row>
    <row r="273" spans="1:4">
      <c r="A273" s="26" t="s">
        <v>69</v>
      </c>
      <c r="B273" s="26" t="s">
        <v>55</v>
      </c>
      <c r="C273" s="16" t="s">
        <v>497</v>
      </c>
      <c r="D273" s="25">
        <f>VLOOKUP(C273,IP!D$2:E$701,2,FALSE)</f>
        <v>0</v>
      </c>
    </row>
    <row r="274" spans="1:4">
      <c r="A274" s="26" t="s">
        <v>70</v>
      </c>
      <c r="B274" s="26" t="s">
        <v>56</v>
      </c>
      <c r="C274" s="18" t="s">
        <v>180</v>
      </c>
      <c r="D274" s="25">
        <f>VLOOKUP(C274,IP!D$2:E$701,2,FALSE)</f>
        <v>0</v>
      </c>
    </row>
    <row r="275" spans="1:4">
      <c r="A275" s="26" t="s">
        <v>78</v>
      </c>
      <c r="B275" s="26" t="s">
        <v>40</v>
      </c>
      <c r="C275" s="16" t="s">
        <v>317</v>
      </c>
      <c r="D275" s="25">
        <f>VLOOKUP(C275,IP!D$2:E$701,2,FALSE)</f>
        <v>0</v>
      </c>
    </row>
    <row r="276" spans="1:4">
      <c r="A276" s="26" t="s">
        <v>823</v>
      </c>
      <c r="B276" s="26" t="s">
        <v>58</v>
      </c>
      <c r="C276" s="19" t="s">
        <v>564</v>
      </c>
      <c r="D276" s="25">
        <f>VLOOKUP(C276,IP!D$2:E$701,2,FALSE)</f>
        <v>0</v>
      </c>
    </row>
    <row r="277" spans="1:4">
      <c r="A277" s="26" t="s">
        <v>820</v>
      </c>
      <c r="B277" s="26" t="s">
        <v>45</v>
      </c>
      <c r="C277" s="17" t="s">
        <v>445</v>
      </c>
      <c r="D277" s="25">
        <f>VLOOKUP(C277,IP!D$2:E$701,2,FALSE)</f>
        <v>0</v>
      </c>
    </row>
    <row r="278" spans="1:4">
      <c r="A278" s="26" t="s">
        <v>828</v>
      </c>
      <c r="B278" s="26" t="s">
        <v>57</v>
      </c>
      <c r="C278" s="16" t="s">
        <v>748</v>
      </c>
      <c r="D278" s="25">
        <f>VLOOKUP(C278,IP!D$2:E$701,2,FALSE)</f>
        <v>0</v>
      </c>
    </row>
    <row r="279" spans="1:4">
      <c r="A279" s="26" t="s">
        <v>828</v>
      </c>
      <c r="B279" s="26" t="s">
        <v>56</v>
      </c>
      <c r="C279" s="16" t="s">
        <v>747</v>
      </c>
      <c r="D279" s="25">
        <f>VLOOKUP(C279,IP!D$2:E$701,2,FALSE)</f>
        <v>0</v>
      </c>
    </row>
    <row r="280" spans="1:4">
      <c r="A280" s="26" t="s">
        <v>828</v>
      </c>
      <c r="B280" s="26" t="s">
        <v>51</v>
      </c>
      <c r="C280" s="16" t="s">
        <v>742</v>
      </c>
      <c r="D280" s="25">
        <f>VLOOKUP(C280,IP!D$2:E$701,2,FALSE)</f>
        <v>0</v>
      </c>
    </row>
    <row r="281" spans="1:4">
      <c r="A281" s="26" t="s">
        <v>828</v>
      </c>
      <c r="B281" s="26" t="s">
        <v>50</v>
      </c>
      <c r="C281" s="16" t="s">
        <v>741</v>
      </c>
      <c r="D281" s="25">
        <f>VLOOKUP(C281,IP!D$2:E$701,2,FALSE)</f>
        <v>0</v>
      </c>
    </row>
    <row r="282" spans="1:4">
      <c r="A282" s="26" t="s">
        <v>828</v>
      </c>
      <c r="B282" s="26" t="s">
        <v>55</v>
      </c>
      <c r="C282" s="16" t="s">
        <v>746</v>
      </c>
      <c r="D282" s="25">
        <f>VLOOKUP(C282,IP!D$2:E$701,2,FALSE)</f>
        <v>0</v>
      </c>
    </row>
    <row r="283" spans="1:4">
      <c r="A283" s="26" t="s">
        <v>828</v>
      </c>
      <c r="B283" s="26" t="s">
        <v>58</v>
      </c>
      <c r="C283" s="16" t="s">
        <v>749</v>
      </c>
      <c r="D283" s="25">
        <f>VLOOKUP(C283,IP!D$2:E$701,2,FALSE)</f>
        <v>0</v>
      </c>
    </row>
    <row r="284" spans="1:4">
      <c r="A284" s="26" t="s">
        <v>828</v>
      </c>
      <c r="B284" s="26" t="s">
        <v>49</v>
      </c>
      <c r="C284" s="16" t="s">
        <v>740</v>
      </c>
      <c r="D284" s="25">
        <f>VLOOKUP(C284,IP!D$2:E$701,2,FALSE)</f>
        <v>0</v>
      </c>
    </row>
    <row r="285" spans="1:4">
      <c r="A285" s="26" t="s">
        <v>826</v>
      </c>
      <c r="B285" s="26" t="s">
        <v>60</v>
      </c>
      <c r="C285" s="16" t="s">
        <v>638</v>
      </c>
      <c r="D285" s="25">
        <f>VLOOKUP(C285,IP!D$2:E$701,2,FALSE)</f>
        <v>0</v>
      </c>
    </row>
    <row r="286" spans="1:4">
      <c r="A286" s="26" t="s">
        <v>830</v>
      </c>
      <c r="B286" s="26" t="s">
        <v>55</v>
      </c>
      <c r="C286" s="23" t="s">
        <v>788</v>
      </c>
      <c r="D286" s="25">
        <f>VLOOKUP(C286,IP!D$2:E$701,2,FALSE)</f>
        <v>0</v>
      </c>
    </row>
    <row r="287" spans="1:4">
      <c r="A287" s="26" t="s">
        <v>828</v>
      </c>
      <c r="B287" s="26" t="s">
        <v>60</v>
      </c>
      <c r="C287" s="16" t="s">
        <v>751</v>
      </c>
      <c r="D287" s="25">
        <f>VLOOKUP(C287,IP!D$2:E$701,2,FALSE)</f>
        <v>0</v>
      </c>
    </row>
    <row r="288" spans="1:4">
      <c r="A288" s="26" t="s">
        <v>65</v>
      </c>
      <c r="B288" s="26" t="s">
        <v>44</v>
      </c>
      <c r="C288" s="14" t="s">
        <v>89</v>
      </c>
      <c r="D288" s="25">
        <f>VLOOKUP(C288,IP!D$2:E$701,2,FALSE)</f>
        <v>0</v>
      </c>
    </row>
    <row r="289" spans="1:4">
      <c r="A289" s="26" t="s">
        <v>825</v>
      </c>
      <c r="B289" s="26" t="s">
        <v>56</v>
      </c>
      <c r="C289" s="16" t="s">
        <v>611</v>
      </c>
      <c r="D289" s="25">
        <f>VLOOKUP(C289,IP!D$2:E$701,2,FALSE)</f>
        <v>0</v>
      </c>
    </row>
    <row r="290" spans="1:4">
      <c r="A290" s="26" t="s">
        <v>78</v>
      </c>
      <c r="B290" s="26" t="s">
        <v>60</v>
      </c>
      <c r="C290" s="16" t="s">
        <v>701</v>
      </c>
      <c r="D290" s="25">
        <f>VLOOKUP(C290,IP!D$2:E$701,2,FALSE)</f>
        <v>0</v>
      </c>
    </row>
    <row r="291" spans="1:4">
      <c r="A291" s="26" t="s">
        <v>823</v>
      </c>
      <c r="B291" s="26" t="s">
        <v>45</v>
      </c>
      <c r="C291" s="19" t="s">
        <v>551</v>
      </c>
      <c r="D291" s="25">
        <f>VLOOKUP(C291,IP!D$2:E$701,2,FALSE)</f>
        <v>0</v>
      </c>
    </row>
    <row r="292" spans="1:4">
      <c r="A292" s="26" t="s">
        <v>830</v>
      </c>
      <c r="B292" s="26" t="s">
        <v>57</v>
      </c>
      <c r="C292" s="23" t="s">
        <v>790</v>
      </c>
      <c r="D292" s="25">
        <f>VLOOKUP(C292,IP!D$2:E$701,2,FALSE)</f>
        <v>0</v>
      </c>
    </row>
    <row r="293" spans="1:4">
      <c r="A293" s="26" t="s">
        <v>828</v>
      </c>
      <c r="B293" s="26" t="s">
        <v>46</v>
      </c>
      <c r="C293" s="16" t="s">
        <v>737</v>
      </c>
      <c r="D293" s="25">
        <f>VLOOKUP(C293,IP!D$2:E$701,2,FALSE)</f>
        <v>0</v>
      </c>
    </row>
    <row r="294" spans="1:4">
      <c r="A294" s="26" t="s">
        <v>828</v>
      </c>
      <c r="B294" s="26" t="s">
        <v>47</v>
      </c>
      <c r="C294" s="16" t="s">
        <v>738</v>
      </c>
      <c r="D294" s="25">
        <f>VLOOKUP(C294,IP!D$2:E$701,2,FALSE)</f>
        <v>0</v>
      </c>
    </row>
    <row r="295" spans="1:4">
      <c r="A295" s="26" t="s">
        <v>78</v>
      </c>
      <c r="B295" s="26" t="s">
        <v>54</v>
      </c>
      <c r="C295" s="16" t="s">
        <v>697</v>
      </c>
      <c r="D295" s="25">
        <f>VLOOKUP(C295,IP!D$2:E$701,2,FALSE)</f>
        <v>0</v>
      </c>
    </row>
    <row r="296" spans="1:4">
      <c r="A296" s="26" t="s">
        <v>825</v>
      </c>
      <c r="B296" s="26" t="s">
        <v>37</v>
      </c>
      <c r="C296" s="16" t="s">
        <v>185</v>
      </c>
      <c r="D296" s="25">
        <f>VLOOKUP(C296,IP!D$2:E$701,2,FALSE)</f>
        <v>0</v>
      </c>
    </row>
    <row r="297" spans="1:4">
      <c r="A297" s="26" t="s">
        <v>78</v>
      </c>
      <c r="B297" s="26" t="s">
        <v>37</v>
      </c>
      <c r="C297" s="16" t="s">
        <v>681</v>
      </c>
      <c r="D297" s="25">
        <f>VLOOKUP(C297,IP!D$2:E$701,2,FALSE)</f>
        <v>0</v>
      </c>
    </row>
    <row r="298" spans="1:4">
      <c r="A298" s="26" t="s">
        <v>74</v>
      </c>
      <c r="B298" s="26" t="s">
        <v>58</v>
      </c>
      <c r="C298" s="16" t="s">
        <v>264</v>
      </c>
      <c r="D298" s="25">
        <f>VLOOKUP(C298,IP!D$2:E$701,2,FALSE)</f>
        <v>0</v>
      </c>
    </row>
    <row r="299" spans="1:4">
      <c r="A299" s="26" t="s">
        <v>75</v>
      </c>
      <c r="B299" s="26" t="s">
        <v>54</v>
      </c>
      <c r="C299" s="22" t="s">
        <v>284</v>
      </c>
      <c r="D299" s="25">
        <f>VLOOKUP(C299,IP!D$2:E$701,2,FALSE)</f>
        <v>0</v>
      </c>
    </row>
    <row r="300" spans="1:4">
      <c r="A300" s="26" t="s">
        <v>822</v>
      </c>
      <c r="B300" s="26" t="s">
        <v>44</v>
      </c>
      <c r="C300" s="16" t="s">
        <v>510</v>
      </c>
      <c r="D300" s="25">
        <f>VLOOKUP(C300,IP!D$2:E$701,2,FALSE)</f>
        <v>0</v>
      </c>
    </row>
    <row r="301" spans="1:4">
      <c r="A301" s="26" t="s">
        <v>829</v>
      </c>
      <c r="B301" s="26" t="s">
        <v>43</v>
      </c>
      <c r="C301" s="16" t="s">
        <v>337</v>
      </c>
      <c r="D301" s="25">
        <f>VLOOKUP(C301,IP!D$2:E$701,2,FALSE)</f>
        <v>0</v>
      </c>
    </row>
    <row r="302" spans="1:4">
      <c r="A302" s="26" t="s">
        <v>820</v>
      </c>
      <c r="B302" s="26" t="s">
        <v>49</v>
      </c>
      <c r="C302" s="17" t="s">
        <v>449</v>
      </c>
      <c r="D302" s="25">
        <f>VLOOKUP(C302,IP!D$2:E$701,2,FALSE)</f>
        <v>0</v>
      </c>
    </row>
    <row r="303" spans="1:4">
      <c r="A303" s="26" t="s">
        <v>77</v>
      </c>
      <c r="B303" s="26" t="s">
        <v>56</v>
      </c>
      <c r="C303" s="16" t="s">
        <v>722</v>
      </c>
      <c r="D303" s="25">
        <f>VLOOKUP(C303,IP!D$2:E$701,2,FALSE)</f>
        <v>0</v>
      </c>
    </row>
    <row r="304" spans="1:4">
      <c r="A304" s="26" t="s">
        <v>823</v>
      </c>
      <c r="B304" s="26" t="s">
        <v>39</v>
      </c>
      <c r="C304" s="19" t="s">
        <v>545</v>
      </c>
      <c r="D304" s="25">
        <f>VLOOKUP(C304,IP!D$2:E$701,2,FALSE)</f>
        <v>0</v>
      </c>
    </row>
    <row r="305" spans="1:4">
      <c r="A305" s="26" t="s">
        <v>66</v>
      </c>
      <c r="B305" s="26" t="s">
        <v>52</v>
      </c>
      <c r="C305" s="16" t="s">
        <v>432</v>
      </c>
      <c r="D305" s="25">
        <f>VLOOKUP(C305,IP!D$2:E$701,2,FALSE)</f>
        <v>0</v>
      </c>
    </row>
    <row r="306" spans="1:4">
      <c r="A306" s="26" t="s">
        <v>67</v>
      </c>
      <c r="B306" s="26" t="s">
        <v>45</v>
      </c>
      <c r="C306" s="15" t="s">
        <v>389</v>
      </c>
      <c r="D306" s="25">
        <f>VLOOKUP(C306,IP!D$2:E$701,2,FALSE)</f>
        <v>0</v>
      </c>
    </row>
    <row r="307" spans="1:4">
      <c r="A307" s="26" t="s">
        <v>65</v>
      </c>
      <c r="B307" s="26" t="s">
        <v>55</v>
      </c>
      <c r="C307" s="14" t="s">
        <v>100</v>
      </c>
      <c r="D307" s="25">
        <f>VLOOKUP(C307,IP!D$2:E$701,2,FALSE)</f>
        <v>0</v>
      </c>
    </row>
    <row r="308" spans="1:4">
      <c r="A308" s="26" t="s">
        <v>75</v>
      </c>
      <c r="B308" s="26" t="s">
        <v>45</v>
      </c>
      <c r="C308" s="22" t="s">
        <v>275</v>
      </c>
      <c r="D308" s="25">
        <f>VLOOKUP(C308,IP!D$2:E$701,2,FALSE)</f>
        <v>0</v>
      </c>
    </row>
    <row r="309" spans="1:4">
      <c r="A309" s="26" t="s">
        <v>68</v>
      </c>
      <c r="B309" s="26" t="s">
        <v>41</v>
      </c>
      <c r="C309" s="18" t="s">
        <v>128</v>
      </c>
      <c r="D309" s="25">
        <f>VLOOKUP(C309,IP!D$2:E$701,2,FALSE)</f>
        <v>0</v>
      </c>
    </row>
    <row r="310" spans="1:4">
      <c r="A310" s="26" t="s">
        <v>78</v>
      </c>
      <c r="B310" s="26" t="s">
        <v>48</v>
      </c>
      <c r="C310" s="16" t="s">
        <v>691</v>
      </c>
      <c r="D310" s="25">
        <f>VLOOKUP(C310,IP!D$2:E$701,2,FALSE)</f>
        <v>0</v>
      </c>
    </row>
    <row r="311" spans="1:4">
      <c r="A311" s="26" t="s">
        <v>77</v>
      </c>
      <c r="B311" s="26" t="s">
        <v>55</v>
      </c>
      <c r="C311" s="16" t="s">
        <v>721</v>
      </c>
      <c r="D311" s="25">
        <f>VLOOKUP(C311,IP!D$2:E$701,2,FALSE)</f>
        <v>0</v>
      </c>
    </row>
    <row r="312" spans="1:4">
      <c r="A312" s="26" t="s">
        <v>827</v>
      </c>
      <c r="B312" s="26" t="s">
        <v>46</v>
      </c>
      <c r="C312" s="21" t="s">
        <v>652</v>
      </c>
      <c r="D312" s="25">
        <f>VLOOKUP(C312,IP!D$2:E$701,2,FALSE)</f>
        <v>0</v>
      </c>
    </row>
    <row r="313" spans="1:4">
      <c r="A313" s="26" t="s">
        <v>67</v>
      </c>
      <c r="B313" s="26" t="s">
        <v>37</v>
      </c>
      <c r="C313" s="15" t="s">
        <v>384</v>
      </c>
      <c r="D313" s="25">
        <f>VLOOKUP(C313,IP!D$2:E$701,2,FALSE)</f>
        <v>0</v>
      </c>
    </row>
    <row r="314" spans="1:4">
      <c r="A314" s="26" t="s">
        <v>77</v>
      </c>
      <c r="B314" s="26" t="s">
        <v>48</v>
      </c>
      <c r="C314" s="16" t="s">
        <v>714</v>
      </c>
      <c r="D314" s="25">
        <f>VLOOKUP(C314,IP!D$2:E$701,2,FALSE)</f>
        <v>0</v>
      </c>
    </row>
    <row r="315" spans="1:4">
      <c r="A315" s="26" t="s">
        <v>67</v>
      </c>
      <c r="B315" s="26" t="s">
        <v>54</v>
      </c>
      <c r="C315" s="15" t="s">
        <v>397</v>
      </c>
      <c r="D315" s="25">
        <f>VLOOKUP(C315,IP!D$2:E$701,2,FALSE)</f>
        <v>0</v>
      </c>
    </row>
    <row r="316" spans="1:4">
      <c r="A316" s="26" t="s">
        <v>72</v>
      </c>
      <c r="B316" s="26" t="s">
        <v>55</v>
      </c>
      <c r="C316" s="20" t="s">
        <v>215</v>
      </c>
      <c r="D316" s="25">
        <f>VLOOKUP(C316,IP!D$2:E$701,2,FALSE)</f>
        <v>0</v>
      </c>
    </row>
    <row r="317" spans="1:4">
      <c r="A317" s="26" t="s">
        <v>72</v>
      </c>
      <c r="B317" s="26" t="s">
        <v>56</v>
      </c>
      <c r="C317" s="20" t="s">
        <v>216</v>
      </c>
      <c r="D317" s="25">
        <f>VLOOKUP(C317,IP!D$2:E$701,2,FALSE)</f>
        <v>0</v>
      </c>
    </row>
    <row r="318" spans="1:4">
      <c r="A318" s="26" t="s">
        <v>66</v>
      </c>
      <c r="B318" s="26" t="s">
        <v>60</v>
      </c>
      <c r="C318" s="16" t="s">
        <v>435</v>
      </c>
      <c r="D318" s="25">
        <f>VLOOKUP(C318,IP!D$2:E$701,2,FALSE)</f>
        <v>0</v>
      </c>
    </row>
    <row r="319" spans="1:4">
      <c r="A319" s="26" t="s">
        <v>829</v>
      </c>
      <c r="B319" s="26" t="s">
        <v>60</v>
      </c>
      <c r="C319" s="16" t="s">
        <v>768</v>
      </c>
      <c r="D319" s="25">
        <f>VLOOKUP(C319,IP!D$2:E$701,2,FALSE)</f>
        <v>0</v>
      </c>
    </row>
    <row r="320" spans="1:4">
      <c r="A320" s="26" t="s">
        <v>819</v>
      </c>
      <c r="B320" s="26" t="s">
        <v>51</v>
      </c>
      <c r="C320" s="16" t="s">
        <v>417</v>
      </c>
      <c r="D320" s="25">
        <f>VLOOKUP(C320,IP!D$2:E$701,2,FALSE)</f>
        <v>0</v>
      </c>
    </row>
    <row r="321" spans="1:4">
      <c r="A321" s="26" t="s">
        <v>68</v>
      </c>
      <c r="B321" s="26" t="s">
        <v>47</v>
      </c>
      <c r="C321" s="18" t="s">
        <v>467</v>
      </c>
      <c r="D321" s="25">
        <f>VLOOKUP(C321,IP!D$2:E$701,2,FALSE)</f>
        <v>0</v>
      </c>
    </row>
    <row r="322" spans="1:4">
      <c r="A322" s="26" t="s">
        <v>829</v>
      </c>
      <c r="B322" s="26" t="s">
        <v>54</v>
      </c>
      <c r="C322" s="16" t="s">
        <v>764</v>
      </c>
      <c r="D322" s="25">
        <f>VLOOKUP(C322,IP!D$2:E$701,2,FALSE)</f>
        <v>0</v>
      </c>
    </row>
    <row r="323" spans="1:4">
      <c r="A323" s="26" t="s">
        <v>819</v>
      </c>
      <c r="B323" s="26" t="s">
        <v>48</v>
      </c>
      <c r="C323" s="16" t="s">
        <v>414</v>
      </c>
      <c r="D323" s="25">
        <f>VLOOKUP(C323,IP!D$2:E$701,2,FALSE)</f>
        <v>0</v>
      </c>
    </row>
    <row r="324" spans="1:4">
      <c r="A324" s="26" t="s">
        <v>820</v>
      </c>
      <c r="B324" s="26" t="s">
        <v>55</v>
      </c>
      <c r="C324" s="17" t="s">
        <v>455</v>
      </c>
      <c r="D324" s="25">
        <f>VLOOKUP(C324,IP!D$2:E$701,2,FALSE)</f>
        <v>0</v>
      </c>
    </row>
    <row r="325" spans="1:4">
      <c r="A325" s="26" t="s">
        <v>78</v>
      </c>
      <c r="B325" s="26" t="s">
        <v>50</v>
      </c>
      <c r="C325" s="16" t="s">
        <v>693</v>
      </c>
      <c r="D325" s="25">
        <f>VLOOKUP(C325,IP!D$2:E$701,2,FALSE)</f>
        <v>0</v>
      </c>
    </row>
    <row r="326" spans="1:4">
      <c r="A326" s="26" t="s">
        <v>831</v>
      </c>
      <c r="B326" s="26" t="s">
        <v>40</v>
      </c>
      <c r="C326" s="16" t="s">
        <v>798</v>
      </c>
      <c r="D326" s="25">
        <f>VLOOKUP(C326,IP!D$2:E$701,2,FALSE)</f>
        <v>0</v>
      </c>
    </row>
    <row r="327" spans="1:4">
      <c r="A327" s="26" t="s">
        <v>829</v>
      </c>
      <c r="B327" s="26" t="s">
        <v>53</v>
      </c>
      <c r="C327" s="16" t="s">
        <v>339</v>
      </c>
      <c r="D327" s="25">
        <f>VLOOKUP(C327,IP!D$2:E$701,2,FALSE)</f>
        <v>0</v>
      </c>
    </row>
    <row r="328" spans="1:4">
      <c r="A328" s="26" t="s">
        <v>820</v>
      </c>
      <c r="B328" s="26" t="s">
        <v>56</v>
      </c>
      <c r="C328" s="17" t="s">
        <v>456</v>
      </c>
      <c r="D328" s="25">
        <f>VLOOKUP(C328,IP!D$2:E$701,2,FALSE)</f>
        <v>0</v>
      </c>
    </row>
    <row r="329" spans="1:4">
      <c r="A329" s="26" t="s">
        <v>71</v>
      </c>
      <c r="B329" s="26" t="s">
        <v>40</v>
      </c>
      <c r="C329" s="14" t="s">
        <v>189</v>
      </c>
      <c r="D329" s="25">
        <f>VLOOKUP(C329,IP!D$2:E$701,2,FALSE)</f>
        <v>0</v>
      </c>
    </row>
    <row r="330" spans="1:4">
      <c r="A330" s="26" t="s">
        <v>71</v>
      </c>
      <c r="B330" s="26" t="s">
        <v>44</v>
      </c>
      <c r="C330" s="14" t="s">
        <v>191</v>
      </c>
      <c r="D330" s="25">
        <f>VLOOKUP(C330,IP!D$2:E$701,2,FALSE)</f>
        <v>0</v>
      </c>
    </row>
    <row r="331" spans="1:4">
      <c r="A331" s="26" t="s">
        <v>71</v>
      </c>
      <c r="B331" s="26" t="s">
        <v>54</v>
      </c>
      <c r="C331" s="14" t="s">
        <v>201</v>
      </c>
      <c r="D331" s="25">
        <f>VLOOKUP(C331,IP!D$2:E$701,2,FALSE)</f>
        <v>0</v>
      </c>
    </row>
    <row r="332" spans="1:4">
      <c r="A332" s="26" t="s">
        <v>71</v>
      </c>
      <c r="B332" s="26" t="s">
        <v>45</v>
      </c>
      <c r="C332" s="14" t="s">
        <v>192</v>
      </c>
      <c r="D332" s="25">
        <f>VLOOKUP(C332,IP!D$2:E$701,2,FALSE)</f>
        <v>0</v>
      </c>
    </row>
    <row r="333" spans="1:4">
      <c r="A333" s="26" t="s">
        <v>71</v>
      </c>
      <c r="B333" s="26" t="s">
        <v>46</v>
      </c>
      <c r="C333" s="14" t="s">
        <v>193</v>
      </c>
      <c r="D333" s="25">
        <f>VLOOKUP(C333,IP!D$2:E$701,2,FALSE)</f>
        <v>0</v>
      </c>
    </row>
    <row r="334" spans="1:4">
      <c r="A334" s="26" t="s">
        <v>71</v>
      </c>
      <c r="B334" s="26" t="s">
        <v>47</v>
      </c>
      <c r="C334" s="14" t="s">
        <v>194</v>
      </c>
      <c r="D334" s="25">
        <f>VLOOKUP(C334,IP!D$2:E$701,2,FALSE)</f>
        <v>0</v>
      </c>
    </row>
    <row r="335" spans="1:4">
      <c r="A335" s="26" t="s">
        <v>71</v>
      </c>
      <c r="B335" s="26" t="s">
        <v>58</v>
      </c>
      <c r="C335" s="14" t="s">
        <v>205</v>
      </c>
      <c r="D335" s="25">
        <f>VLOOKUP(C335,IP!D$2:E$701,2,FALSE)</f>
        <v>0</v>
      </c>
    </row>
    <row r="336" spans="1:4">
      <c r="A336" s="26" t="s">
        <v>824</v>
      </c>
      <c r="B336" s="26" t="s">
        <v>41</v>
      </c>
      <c r="C336" s="16" t="s">
        <v>572</v>
      </c>
      <c r="D336" s="25">
        <f>VLOOKUP(C336,IP!D$2:E$701,2,FALSE)</f>
        <v>0</v>
      </c>
    </row>
    <row r="337" spans="1:4">
      <c r="A337" s="26" t="s">
        <v>824</v>
      </c>
      <c r="B337" s="26" t="s">
        <v>60</v>
      </c>
      <c r="C337" s="16" t="s">
        <v>591</v>
      </c>
      <c r="D337" s="25">
        <f>VLOOKUP(C337,IP!D$2:E$701,2,FALSE)</f>
        <v>0</v>
      </c>
    </row>
    <row r="338" spans="1:4">
      <c r="A338" s="26" t="s">
        <v>71</v>
      </c>
      <c r="B338" s="26" t="s">
        <v>57</v>
      </c>
      <c r="C338" s="14" t="s">
        <v>204</v>
      </c>
      <c r="D338" s="25">
        <f>VLOOKUP(C338,IP!D$2:E$701,2,FALSE)</f>
        <v>0</v>
      </c>
    </row>
    <row r="339" spans="1:4">
      <c r="A339" s="26" t="s">
        <v>71</v>
      </c>
      <c r="B339" s="26" t="s">
        <v>56</v>
      </c>
      <c r="C339" s="14" t="s">
        <v>203</v>
      </c>
      <c r="D339" s="25">
        <f>VLOOKUP(C339,IP!D$2:E$701,2,FALSE)</f>
        <v>0</v>
      </c>
    </row>
    <row r="340" spans="1:4">
      <c r="A340" s="26" t="s">
        <v>71</v>
      </c>
      <c r="B340" s="26" t="s">
        <v>41</v>
      </c>
      <c r="C340" s="14" t="s">
        <v>190</v>
      </c>
      <c r="D340" s="25">
        <f>VLOOKUP(C340,IP!D$2:E$701,2,FALSE)</f>
        <v>0</v>
      </c>
    </row>
    <row r="341" spans="1:4">
      <c r="A341" s="26" t="s">
        <v>824</v>
      </c>
      <c r="B341" s="26" t="s">
        <v>49</v>
      </c>
      <c r="C341" s="16" t="s">
        <v>580</v>
      </c>
      <c r="D341" s="25">
        <f>VLOOKUP(C341,IP!D$2:E$701,2,FALSE)</f>
        <v>0</v>
      </c>
    </row>
    <row r="342" spans="1:4">
      <c r="A342" s="26" t="s">
        <v>71</v>
      </c>
      <c r="B342" s="26" t="s">
        <v>51</v>
      </c>
      <c r="C342" s="14" t="s">
        <v>198</v>
      </c>
      <c r="D342" s="25">
        <f>VLOOKUP(C342,IP!D$2:E$701,2,FALSE)</f>
        <v>0</v>
      </c>
    </row>
    <row r="343" spans="1:4">
      <c r="A343" s="26" t="s">
        <v>71</v>
      </c>
      <c r="B343" s="26" t="s">
        <v>55</v>
      </c>
      <c r="C343" s="14" t="s">
        <v>202</v>
      </c>
      <c r="D343" s="25">
        <f>VLOOKUP(C343,IP!D$2:E$701,2,FALSE)</f>
        <v>0</v>
      </c>
    </row>
    <row r="344" spans="1:4">
      <c r="A344" s="26" t="s">
        <v>71</v>
      </c>
      <c r="B344" s="26" t="s">
        <v>53</v>
      </c>
      <c r="C344" s="14" t="s">
        <v>200</v>
      </c>
      <c r="D344" s="25">
        <f>VLOOKUP(C344,IP!D$2:E$701,2,FALSE)</f>
        <v>0</v>
      </c>
    </row>
    <row r="345" spans="1:4">
      <c r="A345" s="26" t="s">
        <v>71</v>
      </c>
      <c r="B345" s="26" t="s">
        <v>52</v>
      </c>
      <c r="C345" s="14" t="s">
        <v>199</v>
      </c>
      <c r="D345" s="25">
        <f>VLOOKUP(C345,IP!D$2:E$701,2,FALSE)</f>
        <v>0</v>
      </c>
    </row>
    <row r="346" spans="1:4">
      <c r="A346" s="26" t="s">
        <v>824</v>
      </c>
      <c r="B346" s="26" t="s">
        <v>39</v>
      </c>
      <c r="C346" s="16" t="s">
        <v>570</v>
      </c>
      <c r="D346" s="25">
        <f>VLOOKUP(C346,IP!D$2:E$701,2,FALSE)</f>
        <v>0</v>
      </c>
    </row>
    <row r="347" spans="1:4">
      <c r="A347" s="26" t="s">
        <v>68</v>
      </c>
      <c r="B347" s="26" t="s">
        <v>50</v>
      </c>
      <c r="C347" s="18" t="s">
        <v>132</v>
      </c>
      <c r="D347" s="25">
        <f>VLOOKUP(C347,IP!D$2:E$701,2,FALSE)</f>
        <v>0</v>
      </c>
    </row>
    <row r="348" spans="1:4">
      <c r="A348" s="26" t="s">
        <v>824</v>
      </c>
      <c r="B348" s="26" t="s">
        <v>51</v>
      </c>
      <c r="C348" s="16" t="s">
        <v>582</v>
      </c>
      <c r="D348" s="25">
        <f>VLOOKUP(C348,IP!D$2:E$701,2,FALSE)</f>
        <v>0</v>
      </c>
    </row>
    <row r="349" spans="1:4">
      <c r="A349" s="26" t="s">
        <v>831</v>
      </c>
      <c r="B349" s="26" t="s">
        <v>53</v>
      </c>
      <c r="C349" s="16" t="s">
        <v>811</v>
      </c>
      <c r="D349" s="25">
        <f>VLOOKUP(C349,IP!D$2:E$701,2,FALSE)</f>
        <v>0</v>
      </c>
    </row>
    <row r="350" spans="1:4">
      <c r="A350" s="26" t="s">
        <v>823</v>
      </c>
      <c r="B350" s="26" t="s">
        <v>49</v>
      </c>
      <c r="C350" s="19" t="s">
        <v>555</v>
      </c>
      <c r="D350" s="25">
        <f>VLOOKUP(C350,IP!D$2:E$701,2,FALSE)</f>
        <v>0</v>
      </c>
    </row>
    <row r="351" spans="1:4">
      <c r="A351" s="26" t="s">
        <v>78</v>
      </c>
      <c r="B351" s="26" t="s">
        <v>57</v>
      </c>
      <c r="C351" s="16" t="s">
        <v>698</v>
      </c>
      <c r="D351" s="25">
        <f>VLOOKUP(C351,IP!D$2:E$701,2,FALSE)</f>
        <v>0</v>
      </c>
    </row>
    <row r="352" spans="1:4">
      <c r="A352" s="26" t="s">
        <v>73</v>
      </c>
      <c r="B352" s="26" t="s">
        <v>57</v>
      </c>
      <c r="C352" s="16" t="s">
        <v>541</v>
      </c>
      <c r="D352" s="25">
        <f>VLOOKUP(C352,IP!D$2:E$701,2,FALSE)</f>
        <v>0</v>
      </c>
    </row>
    <row r="353" spans="1:4">
      <c r="A353" s="26" t="s">
        <v>824</v>
      </c>
      <c r="B353" s="26" t="s">
        <v>45</v>
      </c>
      <c r="C353" s="16" t="s">
        <v>576</v>
      </c>
      <c r="D353" s="25">
        <f>VLOOKUP(C353,IP!D$2:E$701,2,FALSE)</f>
        <v>0</v>
      </c>
    </row>
    <row r="354" spans="1:4">
      <c r="A354" s="26" t="s">
        <v>824</v>
      </c>
      <c r="B354" s="26" t="s">
        <v>47</v>
      </c>
      <c r="C354" s="16" t="s">
        <v>578</v>
      </c>
      <c r="D354" s="25">
        <f>VLOOKUP(C354,IP!D$2:E$701,2,FALSE)</f>
        <v>0</v>
      </c>
    </row>
    <row r="355" spans="1:4">
      <c r="A355" s="26" t="s">
        <v>819</v>
      </c>
      <c r="B355" s="26" t="s">
        <v>60</v>
      </c>
      <c r="C355" s="16" t="s">
        <v>426</v>
      </c>
      <c r="D355" s="25">
        <f>VLOOKUP(C355,IP!D$2:E$701,2,FALSE)</f>
        <v>0</v>
      </c>
    </row>
    <row r="356" spans="1:4">
      <c r="A356" s="26" t="s">
        <v>70</v>
      </c>
      <c r="B356" s="26" t="s">
        <v>50</v>
      </c>
      <c r="C356" s="18" t="s">
        <v>175</v>
      </c>
      <c r="D356" s="25">
        <f>VLOOKUP(C356,IP!D$2:E$701,2,FALSE)</f>
        <v>0</v>
      </c>
    </row>
    <row r="357" spans="1:4">
      <c r="A357" s="26" t="s">
        <v>827</v>
      </c>
      <c r="B357" s="26" t="s">
        <v>57</v>
      </c>
      <c r="C357" s="21" t="s">
        <v>663</v>
      </c>
      <c r="D357" s="25">
        <f>VLOOKUP(C357,IP!D$2:E$701,2,FALSE)</f>
        <v>0</v>
      </c>
    </row>
    <row r="358" spans="1:4">
      <c r="A358" s="26" t="s">
        <v>827</v>
      </c>
      <c r="B358" s="26" t="s">
        <v>47</v>
      </c>
      <c r="C358" s="21" t="s">
        <v>653</v>
      </c>
      <c r="D358" s="25">
        <f>VLOOKUP(C358,IP!D$2:E$701,2,FALSE)</f>
        <v>0</v>
      </c>
    </row>
    <row r="359" spans="1:4">
      <c r="A359" s="26" t="s">
        <v>825</v>
      </c>
      <c r="B359" s="26" t="s">
        <v>45</v>
      </c>
      <c r="C359" s="16" t="s">
        <v>600</v>
      </c>
      <c r="D359" s="25">
        <f>VLOOKUP(C359,IP!D$2:E$701,2,FALSE)</f>
        <v>0</v>
      </c>
    </row>
    <row r="360" spans="1:4">
      <c r="A360" s="26" t="s">
        <v>825</v>
      </c>
      <c r="B360" s="26" t="s">
        <v>41</v>
      </c>
      <c r="C360" s="16" t="s">
        <v>596</v>
      </c>
      <c r="D360" s="25">
        <f>VLOOKUP(C360,IP!D$2:E$701,2,FALSE)</f>
        <v>0</v>
      </c>
    </row>
    <row r="361" spans="1:4">
      <c r="A361" s="26" t="s">
        <v>825</v>
      </c>
      <c r="B361" s="26" t="s">
        <v>60</v>
      </c>
      <c r="C361" s="16" t="s">
        <v>615</v>
      </c>
      <c r="D361" s="25">
        <f>VLOOKUP(C361,IP!D$2:E$701,2,FALSE)</f>
        <v>0</v>
      </c>
    </row>
    <row r="362" spans="1:4">
      <c r="A362" s="26" t="s">
        <v>70</v>
      </c>
      <c r="B362" s="26" t="s">
        <v>57</v>
      </c>
      <c r="C362" s="18" t="s">
        <v>181</v>
      </c>
      <c r="D362" s="25">
        <f>VLOOKUP(C362,IP!D$2:E$701,2,FALSE)</f>
        <v>0</v>
      </c>
    </row>
    <row r="363" spans="1:4">
      <c r="A363" s="26" t="s">
        <v>825</v>
      </c>
      <c r="B363" s="26" t="s">
        <v>44</v>
      </c>
      <c r="C363" s="16" t="s">
        <v>599</v>
      </c>
      <c r="D363" s="25">
        <f>VLOOKUP(C363,IP!D$2:E$701,2,FALSE)</f>
        <v>0</v>
      </c>
    </row>
    <row r="364" spans="1:4">
      <c r="A364" s="26" t="s">
        <v>825</v>
      </c>
      <c r="B364" s="26" t="s">
        <v>53</v>
      </c>
      <c r="C364" s="16" t="s">
        <v>608</v>
      </c>
      <c r="D364" s="25">
        <f>VLOOKUP(C364,IP!D$2:E$701,2,FALSE)</f>
        <v>0</v>
      </c>
    </row>
    <row r="365" spans="1:4">
      <c r="A365" s="26" t="s">
        <v>66</v>
      </c>
      <c r="B365" s="26" t="s">
        <v>44</v>
      </c>
      <c r="C365" s="16" t="s">
        <v>429</v>
      </c>
      <c r="D365" s="25">
        <f>VLOOKUP(C365,IP!D$2:E$701,2,FALSE)</f>
        <v>0</v>
      </c>
    </row>
    <row r="366" spans="1:4">
      <c r="A366" s="26" t="s">
        <v>825</v>
      </c>
      <c r="B366" s="26" t="s">
        <v>58</v>
      </c>
      <c r="C366" s="16" t="s">
        <v>613</v>
      </c>
      <c r="D366" s="25">
        <f>VLOOKUP(C366,IP!D$2:E$701,2,FALSE)</f>
        <v>0</v>
      </c>
    </row>
    <row r="367" spans="1:4">
      <c r="A367" s="26" t="s">
        <v>829</v>
      </c>
      <c r="B367" s="26" t="s">
        <v>57</v>
      </c>
      <c r="C367" s="16" t="s">
        <v>766</v>
      </c>
      <c r="D367" s="25">
        <f>VLOOKUP(C367,IP!D$2:E$701,2,FALSE)</f>
        <v>0</v>
      </c>
    </row>
    <row r="368" spans="1:4">
      <c r="A368" s="26" t="s">
        <v>821</v>
      </c>
      <c r="B368" s="26" t="s">
        <v>47</v>
      </c>
      <c r="C368" s="19" t="s">
        <v>474</v>
      </c>
      <c r="D368" s="25">
        <f>VLOOKUP(C368,IP!D$2:E$701,2,FALSE)</f>
        <v>0</v>
      </c>
    </row>
    <row r="369" spans="1:4">
      <c r="A369" s="26" t="s">
        <v>76</v>
      </c>
      <c r="B369" s="26" t="s">
        <v>47</v>
      </c>
      <c r="C369" s="23" t="s">
        <v>302</v>
      </c>
      <c r="D369" s="25">
        <f>VLOOKUP(C369,IP!D$2:E$701,2,FALSE)</f>
        <v>0</v>
      </c>
    </row>
    <row r="370" spans="1:4">
      <c r="A370" s="26" t="s">
        <v>822</v>
      </c>
      <c r="B370" s="26" t="s">
        <v>49</v>
      </c>
      <c r="C370" s="16" t="s">
        <v>515</v>
      </c>
      <c r="D370" s="25">
        <f>VLOOKUP(C370,IP!D$2:E$701,2,FALSE)</f>
        <v>0</v>
      </c>
    </row>
    <row r="371" spans="1:4">
      <c r="A371" s="26" t="s">
        <v>822</v>
      </c>
      <c r="B371" s="26" t="s">
        <v>50</v>
      </c>
      <c r="C371" s="16" t="s">
        <v>516</v>
      </c>
      <c r="D371" s="25">
        <f>VLOOKUP(C371,IP!D$2:E$701,2,FALSE)</f>
        <v>0</v>
      </c>
    </row>
    <row r="372" spans="1:4">
      <c r="A372" s="26" t="s">
        <v>822</v>
      </c>
      <c r="B372" s="26" t="s">
        <v>56</v>
      </c>
      <c r="C372" s="16" t="s">
        <v>522</v>
      </c>
      <c r="D372" s="25">
        <f>VLOOKUP(C372,IP!D$2:E$701,2,FALSE)</f>
        <v>0</v>
      </c>
    </row>
    <row r="373" spans="1:4">
      <c r="A373" s="26" t="s">
        <v>822</v>
      </c>
      <c r="B373" s="26" t="s">
        <v>54</v>
      </c>
      <c r="C373" s="16" t="s">
        <v>520</v>
      </c>
      <c r="D373" s="25">
        <f>VLOOKUP(C373,IP!D$2:E$701,2,FALSE)</f>
        <v>0</v>
      </c>
    </row>
    <row r="374" spans="1:4">
      <c r="A374" s="26" t="s">
        <v>820</v>
      </c>
      <c r="B374" s="26" t="s">
        <v>51</v>
      </c>
      <c r="C374" s="17" t="s">
        <v>451</v>
      </c>
      <c r="D374" s="25">
        <f>VLOOKUP(C374,IP!D$2:E$701,2,FALSE)</f>
        <v>0</v>
      </c>
    </row>
    <row r="375" spans="1:4">
      <c r="A375" s="26" t="s">
        <v>821</v>
      </c>
      <c r="B375" s="26" t="s">
        <v>60</v>
      </c>
      <c r="C375" s="19" t="s">
        <v>482</v>
      </c>
      <c r="D375" s="25">
        <f>VLOOKUP(C375,IP!D$2:E$701,2,FALSE)</f>
        <v>0</v>
      </c>
    </row>
    <row r="376" spans="1:4">
      <c r="A376" s="26" t="s">
        <v>69</v>
      </c>
      <c r="B376" s="26" t="s">
        <v>53</v>
      </c>
      <c r="C376" s="16" t="s">
        <v>162</v>
      </c>
      <c r="D376" s="25">
        <f>VLOOKUP(C376,IP!D$2:E$701,2,FALSE)</f>
        <v>0</v>
      </c>
    </row>
    <row r="377" spans="1:4">
      <c r="A377" s="26" t="s">
        <v>69</v>
      </c>
      <c r="B377" s="26" t="s">
        <v>49</v>
      </c>
      <c r="C377" s="16" t="s">
        <v>159</v>
      </c>
      <c r="D377" s="25">
        <f>VLOOKUP(C377,IP!D$2:E$701,2,FALSE)</f>
        <v>0</v>
      </c>
    </row>
    <row r="378" spans="1:4">
      <c r="A378" s="26" t="s">
        <v>68</v>
      </c>
      <c r="B378" s="26" t="s">
        <v>39</v>
      </c>
      <c r="C378" s="18" t="s">
        <v>462</v>
      </c>
      <c r="D378" s="25">
        <f>VLOOKUP(C378,IP!D$2:E$701,2,FALSE)</f>
        <v>0</v>
      </c>
    </row>
    <row r="379" spans="1:4">
      <c r="A379" s="26" t="s">
        <v>826</v>
      </c>
      <c r="B379" s="26" t="s">
        <v>37</v>
      </c>
      <c r="C379" s="16" t="s">
        <v>616</v>
      </c>
      <c r="D379" s="25">
        <f>VLOOKUP(C379,IP!D$2:E$701,2,FALSE)</f>
        <v>0</v>
      </c>
    </row>
    <row r="380" spans="1:4">
      <c r="A380" s="26" t="s">
        <v>72</v>
      </c>
      <c r="B380" s="26" t="s">
        <v>50</v>
      </c>
      <c r="C380" s="20" t="s">
        <v>536</v>
      </c>
      <c r="D380" s="25">
        <f>VLOOKUP(C380,IP!D$2:E$701,2,FALSE)</f>
        <v>0</v>
      </c>
    </row>
    <row r="381" spans="1:4">
      <c r="A381" s="26" t="s">
        <v>826</v>
      </c>
      <c r="B381" s="26" t="s">
        <v>41</v>
      </c>
      <c r="C381" s="16" t="s">
        <v>620</v>
      </c>
      <c r="D381" s="25">
        <f>VLOOKUP(C381,IP!D$2:E$701,2,FALSE)</f>
        <v>0</v>
      </c>
    </row>
    <row r="382" spans="1:4">
      <c r="A382" s="26" t="s">
        <v>65</v>
      </c>
      <c r="B382" s="26" t="s">
        <v>37</v>
      </c>
      <c r="C382" s="14" t="s">
        <v>82</v>
      </c>
      <c r="D382" s="25">
        <f>VLOOKUP(C382,IP!D$2:E$701,2,FALSE)</f>
        <v>0</v>
      </c>
    </row>
    <row r="383" spans="1:4">
      <c r="A383" s="26" t="s">
        <v>830</v>
      </c>
      <c r="B383" s="26" t="s">
        <v>42</v>
      </c>
      <c r="C383" s="23" t="s">
        <v>775</v>
      </c>
      <c r="D383" s="25">
        <f>VLOOKUP(C383,IP!D$2:E$701,2,FALSE)</f>
        <v>0</v>
      </c>
    </row>
    <row r="384" spans="1:4">
      <c r="A384" s="26" t="s">
        <v>68</v>
      </c>
      <c r="B384" s="26" t="s">
        <v>54</v>
      </c>
      <c r="C384" s="18" t="s">
        <v>136</v>
      </c>
      <c r="D384" s="25">
        <f>VLOOKUP(C384,IP!D$2:E$701,2,FALSE)</f>
        <v>0</v>
      </c>
    </row>
    <row r="385" spans="1:4">
      <c r="A385" s="26" t="s">
        <v>65</v>
      </c>
      <c r="B385" s="26" t="s">
        <v>54</v>
      </c>
      <c r="C385" s="14" t="s">
        <v>99</v>
      </c>
      <c r="D385" s="25">
        <f>VLOOKUP(C385,IP!D$2:E$701,2,FALSE)</f>
        <v>0</v>
      </c>
    </row>
    <row r="386" spans="1:4">
      <c r="A386" s="26" t="s">
        <v>68</v>
      </c>
      <c r="B386" s="26" t="s">
        <v>37</v>
      </c>
      <c r="C386" s="18" t="s">
        <v>126</v>
      </c>
      <c r="D386" s="25">
        <f>VLOOKUP(C386,IP!D$2:E$701,2,FALSE)</f>
        <v>0</v>
      </c>
    </row>
    <row r="387" spans="1:4">
      <c r="A387" s="26" t="s">
        <v>76</v>
      </c>
      <c r="B387" s="26" t="s">
        <v>58</v>
      </c>
      <c r="C387" s="23" t="s">
        <v>313</v>
      </c>
      <c r="D387" s="25">
        <f>VLOOKUP(C387,IP!D$2:E$701,2,FALSE)</f>
        <v>0</v>
      </c>
    </row>
    <row r="388" spans="1:4">
      <c r="A388" s="26" t="s">
        <v>827</v>
      </c>
      <c r="B388" s="26" t="s">
        <v>56</v>
      </c>
      <c r="C388" s="21" t="s">
        <v>662</v>
      </c>
      <c r="D388" s="25">
        <f>VLOOKUP(C388,IP!D$2:E$701,2,FALSE)</f>
        <v>0</v>
      </c>
    </row>
    <row r="389" spans="1:4">
      <c r="A389" s="26" t="s">
        <v>77</v>
      </c>
      <c r="B389" s="26" t="s">
        <v>54</v>
      </c>
      <c r="C389" s="16" t="s">
        <v>720</v>
      </c>
      <c r="D389" s="25">
        <f>VLOOKUP(C389,IP!D$2:E$701,2,FALSE)</f>
        <v>0</v>
      </c>
    </row>
    <row r="390" spans="1:4">
      <c r="A390" s="26" t="s">
        <v>824</v>
      </c>
      <c r="B390" s="26" t="s">
        <v>57</v>
      </c>
      <c r="C390" s="16" t="s">
        <v>588</v>
      </c>
      <c r="D390" s="25">
        <f>VLOOKUP(C390,IP!D$2:E$701,2,FALSE)</f>
        <v>0</v>
      </c>
    </row>
    <row r="391" spans="1:4">
      <c r="A391" s="26" t="s">
        <v>68</v>
      </c>
      <c r="B391" s="26" t="s">
        <v>52</v>
      </c>
      <c r="C391" s="18" t="s">
        <v>134</v>
      </c>
      <c r="D391" s="25">
        <f>VLOOKUP(C391,IP!D$2:E$701,2,FALSE)</f>
        <v>0</v>
      </c>
    </row>
    <row r="392" spans="1:4">
      <c r="A392" s="26" t="s">
        <v>823</v>
      </c>
      <c r="B392" s="26" t="s">
        <v>57</v>
      </c>
      <c r="C392" s="19" t="s">
        <v>563</v>
      </c>
      <c r="D392" s="25">
        <f>VLOOKUP(C392,IP!D$2:E$701,2,FALSE)</f>
        <v>0</v>
      </c>
    </row>
    <row r="393" spans="1:4">
      <c r="A393" s="26" t="s">
        <v>826</v>
      </c>
      <c r="B393" s="26" t="s">
        <v>46</v>
      </c>
      <c r="C393" s="16" t="s">
        <v>625</v>
      </c>
      <c r="D393" s="25">
        <f>VLOOKUP(C393,IP!D$2:E$701,2,FALSE)</f>
        <v>0</v>
      </c>
    </row>
    <row r="394" spans="1:4">
      <c r="A394" s="26" t="s">
        <v>78</v>
      </c>
      <c r="B394" s="26" t="s">
        <v>41</v>
      </c>
      <c r="C394" s="16" t="s">
        <v>684</v>
      </c>
      <c r="D394" s="25">
        <f>VLOOKUP(C394,IP!D$2:E$701,2,FALSE)</f>
        <v>0</v>
      </c>
    </row>
    <row r="395" spans="1:4">
      <c r="A395" s="26" t="s">
        <v>69</v>
      </c>
      <c r="B395" s="26" t="s">
        <v>48</v>
      </c>
      <c r="C395" s="16" t="s">
        <v>161</v>
      </c>
      <c r="D395" s="25">
        <f>VLOOKUP(C395,IP!D$2:E$701,2,FALSE)</f>
        <v>0</v>
      </c>
    </row>
    <row r="396" spans="1:4">
      <c r="A396" s="26" t="s">
        <v>822</v>
      </c>
      <c r="B396" s="26" t="s">
        <v>37</v>
      </c>
      <c r="C396" s="16" t="s">
        <v>503</v>
      </c>
      <c r="D396" s="25">
        <f>VLOOKUP(C396,IP!D$2:E$701,2,FALSE)</f>
        <v>0</v>
      </c>
    </row>
    <row r="397" spans="1:4">
      <c r="A397" s="26" t="s">
        <v>822</v>
      </c>
      <c r="B397" s="26" t="s">
        <v>45</v>
      </c>
      <c r="C397" s="16" t="s">
        <v>511</v>
      </c>
      <c r="D397" s="25">
        <f>VLOOKUP(C397,IP!D$2:E$701,2,FALSE)</f>
        <v>0</v>
      </c>
    </row>
    <row r="398" spans="1:4">
      <c r="A398" s="26" t="s">
        <v>821</v>
      </c>
      <c r="B398" s="26" t="s">
        <v>41</v>
      </c>
      <c r="C398" s="19" t="s">
        <v>472</v>
      </c>
      <c r="D398" s="25">
        <f>VLOOKUP(C398,IP!D$2:E$701,2,FALSE)</f>
        <v>0</v>
      </c>
    </row>
    <row r="399" spans="1:4">
      <c r="A399" s="26" t="s">
        <v>822</v>
      </c>
      <c r="B399" s="26" t="s">
        <v>41</v>
      </c>
      <c r="C399" s="16" t="s">
        <v>507</v>
      </c>
      <c r="D399" s="25">
        <f>VLOOKUP(C399,IP!D$2:E$701,2,FALSE)</f>
        <v>0</v>
      </c>
    </row>
    <row r="400" spans="1:4">
      <c r="A400" s="26" t="s">
        <v>67</v>
      </c>
      <c r="B400" s="26" t="s">
        <v>55</v>
      </c>
      <c r="C400" s="15" t="s">
        <v>398</v>
      </c>
      <c r="D400" s="25">
        <f>VLOOKUP(C400,IP!D$2:E$701,2,FALSE)</f>
        <v>0</v>
      </c>
    </row>
    <row r="401" spans="1:4">
      <c r="A401" s="26" t="s">
        <v>831</v>
      </c>
      <c r="B401" s="26" t="s">
        <v>58</v>
      </c>
      <c r="C401" s="16" t="s">
        <v>816</v>
      </c>
      <c r="D401" s="25">
        <f>VLOOKUP(C401,IP!D$2:E$701,2,FALSE)</f>
        <v>0</v>
      </c>
    </row>
    <row r="402" spans="1:4">
      <c r="A402" s="26" t="s">
        <v>70</v>
      </c>
      <c r="B402" s="26" t="s">
        <v>44</v>
      </c>
      <c r="C402" s="18" t="s">
        <v>484</v>
      </c>
      <c r="D402" s="25">
        <f>VLOOKUP(C402,IP!D$2:E$701,2,FALSE)</f>
        <v>0</v>
      </c>
    </row>
    <row r="403" spans="1:4">
      <c r="A403" s="26" t="s">
        <v>830</v>
      </c>
      <c r="B403" s="26" t="s">
        <v>54</v>
      </c>
      <c r="C403" s="23" t="s">
        <v>787</v>
      </c>
      <c r="D403" s="25">
        <f>VLOOKUP(C403,IP!D$2:E$701,2,FALSE)</f>
        <v>0</v>
      </c>
    </row>
    <row r="404" spans="1:4">
      <c r="A404" s="26" t="s">
        <v>821</v>
      </c>
      <c r="B404" s="26" t="s">
        <v>54</v>
      </c>
      <c r="C404" s="19" t="s">
        <v>151</v>
      </c>
      <c r="D404" s="25">
        <f>VLOOKUP(C404,IP!D$2:E$701,2,FALSE)</f>
        <v>0</v>
      </c>
    </row>
    <row r="405" spans="1:4">
      <c r="A405" s="26" t="s">
        <v>72</v>
      </c>
      <c r="B405" s="26" t="s">
        <v>53</v>
      </c>
      <c r="C405" s="20" t="s">
        <v>214</v>
      </c>
      <c r="D405" s="25">
        <f>VLOOKUP(C405,IP!D$2:E$701,2,FALSE)</f>
        <v>0</v>
      </c>
    </row>
    <row r="406" spans="1:4">
      <c r="A406" s="26" t="s">
        <v>69</v>
      </c>
      <c r="B406" s="26" t="s">
        <v>57</v>
      </c>
      <c r="C406" s="16" t="s">
        <v>499</v>
      </c>
      <c r="D406" s="25">
        <f>VLOOKUP(C406,IP!D$2:E$701,2,FALSE)</f>
        <v>0</v>
      </c>
    </row>
    <row r="407" spans="1:4">
      <c r="A407" s="26" t="s">
        <v>65</v>
      </c>
      <c r="B407" s="26" t="s">
        <v>45</v>
      </c>
      <c r="C407" s="14" t="s">
        <v>90</v>
      </c>
      <c r="D407" s="25">
        <f>VLOOKUP(C407,IP!D$2:E$701,2,FALSE)</f>
        <v>0</v>
      </c>
    </row>
    <row r="408" spans="1:4">
      <c r="A408" s="26" t="s">
        <v>74</v>
      </c>
      <c r="B408" s="26" t="s">
        <v>47</v>
      </c>
      <c r="C408" s="16" t="s">
        <v>253</v>
      </c>
      <c r="D408" s="25">
        <f>VLOOKUP(C408,IP!D$2:E$701,2,FALSE)</f>
        <v>0</v>
      </c>
    </row>
    <row r="409" spans="1:4">
      <c r="A409" s="26" t="s">
        <v>73</v>
      </c>
      <c r="B409" s="26" t="s">
        <v>45</v>
      </c>
      <c r="C409" s="16" t="s">
        <v>228</v>
      </c>
      <c r="D409" s="25">
        <f>VLOOKUP(C409,IP!D$2:E$701,2,FALSE)</f>
        <v>0</v>
      </c>
    </row>
    <row r="410" spans="1:4">
      <c r="A410" s="26" t="s">
        <v>70</v>
      </c>
      <c r="B410" s="26" t="s">
        <v>52</v>
      </c>
      <c r="C410" s="18" t="s">
        <v>177</v>
      </c>
      <c r="D410" s="25">
        <f>VLOOKUP(C410,IP!D$2:E$701,2,FALSE)</f>
        <v>0</v>
      </c>
    </row>
    <row r="411" spans="1:4">
      <c r="A411" s="26" t="s">
        <v>77</v>
      </c>
      <c r="B411" s="26" t="s">
        <v>60</v>
      </c>
      <c r="C411" s="16" t="s">
        <v>726</v>
      </c>
      <c r="D411" s="25">
        <f>VLOOKUP(C411,IP!D$2:E$701,2,FALSE)</f>
        <v>0</v>
      </c>
    </row>
    <row r="412" spans="1:4">
      <c r="A412" s="26" t="s">
        <v>826</v>
      </c>
      <c r="B412" s="26" t="s">
        <v>45</v>
      </c>
      <c r="C412" s="16" t="s">
        <v>624</v>
      </c>
      <c r="D412" s="25">
        <f>VLOOKUP(C412,IP!D$2:E$701,2,FALSE)</f>
        <v>0</v>
      </c>
    </row>
    <row r="413" spans="1:4">
      <c r="A413" s="26" t="s">
        <v>827</v>
      </c>
      <c r="B413" s="26" t="s">
        <v>58</v>
      </c>
      <c r="C413" s="21" t="s">
        <v>664</v>
      </c>
      <c r="D413" s="25">
        <f>VLOOKUP(C413,IP!D$2:E$701,2,FALSE)</f>
        <v>0</v>
      </c>
    </row>
    <row r="414" spans="1:4">
      <c r="A414" s="26" t="s">
        <v>823</v>
      </c>
      <c r="B414" s="26" t="s">
        <v>44</v>
      </c>
      <c r="C414" s="19" t="s">
        <v>550</v>
      </c>
      <c r="D414" s="25">
        <f>VLOOKUP(C414,IP!D$2:E$701,2,FALSE)</f>
        <v>0</v>
      </c>
    </row>
    <row r="415" spans="1:4">
      <c r="A415" s="26" t="s">
        <v>823</v>
      </c>
      <c r="B415" s="26" t="s">
        <v>48</v>
      </c>
      <c r="C415" s="19" t="s">
        <v>554</v>
      </c>
      <c r="D415" s="25">
        <f>VLOOKUP(C415,IP!D$2:E$701,2,FALSE)</f>
        <v>0</v>
      </c>
    </row>
    <row r="416" spans="1:4">
      <c r="A416" s="26" t="s">
        <v>819</v>
      </c>
      <c r="B416" s="26" t="s">
        <v>41</v>
      </c>
      <c r="C416" s="16" t="s">
        <v>407</v>
      </c>
      <c r="D416" s="25">
        <f>VLOOKUP(C416,IP!D$2:E$701,2,FALSE)</f>
        <v>0</v>
      </c>
    </row>
    <row r="417" spans="1:4">
      <c r="A417" s="26" t="s">
        <v>823</v>
      </c>
      <c r="B417" s="26" t="s">
        <v>47</v>
      </c>
      <c r="C417" s="19" t="s">
        <v>553</v>
      </c>
      <c r="D417" s="25">
        <f>VLOOKUP(C417,IP!D$2:E$701,2,FALSE)</f>
        <v>0</v>
      </c>
    </row>
    <row r="418" spans="1:4">
      <c r="A418" s="26" t="s">
        <v>820</v>
      </c>
      <c r="B418" s="26" t="s">
        <v>40</v>
      </c>
      <c r="C418" s="17" t="s">
        <v>440</v>
      </c>
      <c r="D418" s="25">
        <f>VLOOKUP(C418,IP!D$2:E$701,2,FALSE)</f>
        <v>0</v>
      </c>
    </row>
    <row r="419" spans="1:4">
      <c r="A419" s="26" t="s">
        <v>74</v>
      </c>
      <c r="B419" s="26" t="s">
        <v>37</v>
      </c>
      <c r="C419" s="16" t="s">
        <v>243</v>
      </c>
      <c r="D419" s="25">
        <f>VLOOKUP(C419,IP!D$2:E$701,2,FALSE)</f>
        <v>0</v>
      </c>
    </row>
    <row r="420" spans="1:4">
      <c r="A420" s="26" t="s">
        <v>829</v>
      </c>
      <c r="B420" s="26" t="s">
        <v>37</v>
      </c>
      <c r="C420" s="16" t="s">
        <v>753</v>
      </c>
      <c r="D420" s="25">
        <f>VLOOKUP(C420,IP!D$2:E$701,2,FALSE)</f>
        <v>0</v>
      </c>
    </row>
    <row r="421" spans="1:4">
      <c r="A421" s="26" t="s">
        <v>819</v>
      </c>
      <c r="B421" s="26" t="s">
        <v>37</v>
      </c>
      <c r="C421" s="16" t="s">
        <v>404</v>
      </c>
      <c r="D421" s="25">
        <f>VLOOKUP(C421,IP!D$2:E$701,2,FALSE)</f>
        <v>0</v>
      </c>
    </row>
    <row r="422" spans="1:4">
      <c r="A422" s="26" t="s">
        <v>819</v>
      </c>
      <c r="B422" s="26" t="s">
        <v>44</v>
      </c>
      <c r="C422" s="16" t="s">
        <v>410</v>
      </c>
      <c r="D422" s="25">
        <f>VLOOKUP(C422,IP!D$2:E$701,2,FALSE)</f>
        <v>0</v>
      </c>
    </row>
    <row r="423" spans="1:4">
      <c r="A423" s="26" t="s">
        <v>67</v>
      </c>
      <c r="B423" s="26" t="s">
        <v>44</v>
      </c>
      <c r="C423" s="15" t="s">
        <v>388</v>
      </c>
      <c r="D423" s="25">
        <f>VLOOKUP(C423,IP!D$2:E$701,2,FALSE)</f>
        <v>0</v>
      </c>
    </row>
    <row r="424" spans="1:4">
      <c r="A424" s="26" t="s">
        <v>830</v>
      </c>
      <c r="B424" s="26" t="s">
        <v>40</v>
      </c>
      <c r="C424" s="23" t="s">
        <v>773</v>
      </c>
      <c r="D424" s="25">
        <f>VLOOKUP(C424,IP!D$2:E$701,2,FALSE)</f>
        <v>0</v>
      </c>
    </row>
    <row r="425" spans="1:4">
      <c r="A425" s="26" t="s">
        <v>75</v>
      </c>
      <c r="B425" s="26" t="s">
        <v>40</v>
      </c>
      <c r="C425" s="22" t="s">
        <v>270</v>
      </c>
      <c r="D425" s="25">
        <f>VLOOKUP(C425,IP!D$2:E$701,2,FALSE)</f>
        <v>0</v>
      </c>
    </row>
    <row r="426" spans="1:4">
      <c r="A426" s="26" t="s">
        <v>827</v>
      </c>
      <c r="B426" s="26" t="s">
        <v>37</v>
      </c>
      <c r="C426" s="21" t="s">
        <v>644</v>
      </c>
      <c r="D426" s="25">
        <f>VLOOKUP(C426,IP!D$2:E$701,2,FALSE)</f>
        <v>0</v>
      </c>
    </row>
    <row r="427" spans="1:4">
      <c r="A427" s="26" t="s">
        <v>820</v>
      </c>
      <c r="B427" s="26" t="s">
        <v>48</v>
      </c>
      <c r="C427" s="17" t="s">
        <v>448</v>
      </c>
      <c r="D427" s="25">
        <f>VLOOKUP(C427,IP!D$2:E$701,2,FALSE)</f>
        <v>0</v>
      </c>
    </row>
    <row r="428" spans="1:4">
      <c r="A428" s="26" t="s">
        <v>825</v>
      </c>
      <c r="B428" s="26" t="s">
        <v>49</v>
      </c>
      <c r="C428" s="16" t="s">
        <v>604</v>
      </c>
      <c r="D428" s="25">
        <f>VLOOKUP(C428,IP!D$2:E$701,2,FALSE)</f>
        <v>0</v>
      </c>
    </row>
    <row r="429" spans="1:4">
      <c r="A429" s="26" t="s">
        <v>823</v>
      </c>
      <c r="B429" s="26" t="s">
        <v>37</v>
      </c>
      <c r="C429" s="19" t="s">
        <v>543</v>
      </c>
      <c r="D429" s="25">
        <f>VLOOKUP(C429,IP!D$2:E$701,2,FALSE)</f>
        <v>0</v>
      </c>
    </row>
    <row r="430" spans="1:4">
      <c r="A430" s="26" t="s">
        <v>65</v>
      </c>
      <c r="B430" s="26" t="s">
        <v>47</v>
      </c>
      <c r="C430" s="14" t="s">
        <v>92</v>
      </c>
      <c r="D430" s="25">
        <f>VLOOKUP(C430,IP!D$2:E$701,2,FALSE)</f>
        <v>0</v>
      </c>
    </row>
    <row r="431" spans="1:4">
      <c r="A431" s="26" t="s">
        <v>72</v>
      </c>
      <c r="B431" s="26" t="s">
        <v>39</v>
      </c>
      <c r="C431" s="20" t="s">
        <v>528</v>
      </c>
      <c r="D431" s="25">
        <f>VLOOKUP(C431,IP!D$2:E$701,2,FALSE)</f>
        <v>0</v>
      </c>
    </row>
    <row r="432" spans="1:4">
      <c r="A432" s="26" t="s">
        <v>69</v>
      </c>
      <c r="B432" s="26" t="s">
        <v>37</v>
      </c>
      <c r="C432" s="16" t="s">
        <v>154</v>
      </c>
      <c r="D432" s="25">
        <f>VLOOKUP(C432,IP!D$2:E$701,2,FALSE)</f>
        <v>0</v>
      </c>
    </row>
    <row r="433" spans="1:4">
      <c r="A433" s="26" t="s">
        <v>826</v>
      </c>
      <c r="B433" s="26" t="s">
        <v>48</v>
      </c>
      <c r="C433" s="16" t="s">
        <v>626</v>
      </c>
      <c r="D433" s="25">
        <f>VLOOKUP(C433,IP!D$2:E$701,2,FALSE)</f>
        <v>0</v>
      </c>
    </row>
    <row r="434" spans="1:4">
      <c r="A434" s="26" t="s">
        <v>66</v>
      </c>
      <c r="B434" s="26" t="s">
        <v>47</v>
      </c>
      <c r="C434" s="16" t="s">
        <v>112</v>
      </c>
      <c r="D434" s="25">
        <f>VLOOKUP(C434,IP!D$2:E$701,2,FALSE)</f>
        <v>0</v>
      </c>
    </row>
    <row r="435" spans="1:4">
      <c r="A435" s="26" t="s">
        <v>822</v>
      </c>
      <c r="B435" s="26" t="s">
        <v>58</v>
      </c>
      <c r="C435" s="16" t="s">
        <v>524</v>
      </c>
      <c r="D435" s="25">
        <f>VLOOKUP(C435,IP!D$2:E$701,2,FALSE)</f>
        <v>0</v>
      </c>
    </row>
    <row r="436" spans="1:4">
      <c r="A436" s="26" t="s">
        <v>822</v>
      </c>
      <c r="B436" s="26" t="s">
        <v>40</v>
      </c>
      <c r="C436" s="16" t="s">
        <v>506</v>
      </c>
      <c r="D436" s="25">
        <f>VLOOKUP(C436,IP!D$2:E$701,2,FALSE)</f>
        <v>0</v>
      </c>
    </row>
    <row r="437" spans="1:4">
      <c r="A437" s="26" t="s">
        <v>77</v>
      </c>
      <c r="B437" s="26" t="s">
        <v>44</v>
      </c>
      <c r="C437" s="16" t="s">
        <v>710</v>
      </c>
      <c r="D437" s="25">
        <f>VLOOKUP(C437,IP!D$2:E$701,2,FALSE)</f>
        <v>0</v>
      </c>
    </row>
    <row r="438" spans="1:4">
      <c r="A438" s="26" t="s">
        <v>70</v>
      </c>
      <c r="B438" s="26" t="s">
        <v>41</v>
      </c>
      <c r="C438" s="18" t="s">
        <v>169</v>
      </c>
      <c r="D438" s="25">
        <f>VLOOKUP(C438,IP!D$2:E$701,2,FALSE)</f>
        <v>0</v>
      </c>
    </row>
    <row r="439" spans="1:4">
      <c r="A439" s="26" t="s">
        <v>825</v>
      </c>
      <c r="B439" s="26" t="s">
        <v>47</v>
      </c>
      <c r="C439" s="16" t="s">
        <v>602</v>
      </c>
      <c r="D439" s="25">
        <f>VLOOKUP(C439,IP!D$2:E$701,2,FALSE)</f>
        <v>0</v>
      </c>
    </row>
    <row r="440" spans="1:4">
      <c r="A440" s="26" t="s">
        <v>75</v>
      </c>
      <c r="B440" s="26" t="s">
        <v>37</v>
      </c>
      <c r="C440" s="22" t="s">
        <v>268</v>
      </c>
      <c r="D440" s="25">
        <f>VLOOKUP(C440,IP!D$2:E$701,2,FALSE)</f>
        <v>0</v>
      </c>
    </row>
    <row r="441" spans="1:4">
      <c r="A441" s="26" t="s">
        <v>76</v>
      </c>
      <c r="B441" s="26" t="s">
        <v>55</v>
      </c>
      <c r="C441" s="23" t="s">
        <v>310</v>
      </c>
      <c r="D441" s="25">
        <f>VLOOKUP(C441,IP!D$2:E$701,2,FALSE)</f>
        <v>0</v>
      </c>
    </row>
    <row r="442" spans="1:4">
      <c r="A442" s="26" t="s">
        <v>76</v>
      </c>
      <c r="B442" s="26" t="s">
        <v>41</v>
      </c>
      <c r="C442" s="23" t="s">
        <v>296</v>
      </c>
      <c r="D442" s="25">
        <f>VLOOKUP(C442,IP!D$2:E$701,2,FALSE)</f>
        <v>0</v>
      </c>
    </row>
    <row r="443" spans="1:4">
      <c r="A443" s="26" t="s">
        <v>825</v>
      </c>
      <c r="B443" s="26" t="s">
        <v>51</v>
      </c>
      <c r="C443" s="16" t="s">
        <v>606</v>
      </c>
      <c r="D443" s="25">
        <f>VLOOKUP(C443,IP!D$2:E$701,2,FALSE)</f>
        <v>0</v>
      </c>
    </row>
    <row r="444" spans="1:4">
      <c r="A444" s="26" t="s">
        <v>68</v>
      </c>
      <c r="B444" s="26" t="s">
        <v>56</v>
      </c>
      <c r="C444" s="18" t="s">
        <v>470</v>
      </c>
      <c r="D444" s="25">
        <f>VLOOKUP(C444,IP!D$2:E$701,2,FALSE)</f>
        <v>0</v>
      </c>
    </row>
    <row r="445" spans="1:4">
      <c r="A445" s="26" t="s">
        <v>65</v>
      </c>
      <c r="B445" s="26" t="s">
        <v>49</v>
      </c>
      <c r="C445" s="14" t="s">
        <v>94</v>
      </c>
      <c r="D445" s="25">
        <f>VLOOKUP(C445,IP!D$2:E$701,2,FALSE)</f>
        <v>0</v>
      </c>
    </row>
    <row r="446" spans="1:4">
      <c r="A446" s="26" t="s">
        <v>828</v>
      </c>
      <c r="B446" s="26" t="s">
        <v>42</v>
      </c>
      <c r="C446" s="16" t="s">
        <v>733</v>
      </c>
      <c r="D446" s="25">
        <f>VLOOKUP(C446,IP!D$2:E$701,2,FALSE)</f>
        <v>0</v>
      </c>
    </row>
    <row r="447" spans="1:4">
      <c r="A447" s="26" t="s">
        <v>70</v>
      </c>
      <c r="B447" s="26" t="s">
        <v>60</v>
      </c>
      <c r="C447" s="18" t="s">
        <v>184</v>
      </c>
      <c r="D447" s="25">
        <f>VLOOKUP(C447,IP!D$2:E$701,2,FALSE)</f>
        <v>0</v>
      </c>
    </row>
    <row r="448" spans="1:4">
      <c r="A448" s="26" t="s">
        <v>70</v>
      </c>
      <c r="B448" s="26" t="s">
        <v>48</v>
      </c>
      <c r="C448" s="18" t="s">
        <v>173</v>
      </c>
      <c r="D448" s="25">
        <f>VLOOKUP(C448,IP!D$2:E$701,2,FALSE)</f>
        <v>0</v>
      </c>
    </row>
    <row r="449" spans="1:4">
      <c r="A449" s="26" t="s">
        <v>67</v>
      </c>
      <c r="B449" s="26" t="s">
        <v>56</v>
      </c>
      <c r="C449" s="15" t="s">
        <v>399</v>
      </c>
      <c r="D449" s="25">
        <f>VLOOKUP(C449,IP!D$2:E$701,2,FALSE)</f>
        <v>0</v>
      </c>
    </row>
    <row r="450" spans="1:4">
      <c r="A450" s="26" t="s">
        <v>72</v>
      </c>
      <c r="B450" s="26" t="s">
        <v>58</v>
      </c>
      <c r="C450" s="20" t="s">
        <v>539</v>
      </c>
      <c r="D450" s="25">
        <f>VLOOKUP(C450,IP!D$2:E$701,2,FALSE)</f>
        <v>0</v>
      </c>
    </row>
    <row r="451" spans="1:4">
      <c r="A451" s="26" t="s">
        <v>830</v>
      </c>
      <c r="B451" s="26" t="s">
        <v>53</v>
      </c>
      <c r="C451" s="23" t="s">
        <v>786</v>
      </c>
      <c r="D451" s="25">
        <f>VLOOKUP(C451,IP!D$2:E$701,2,FALSE)</f>
        <v>0</v>
      </c>
    </row>
    <row r="452" spans="1:4">
      <c r="A452" s="26" t="s">
        <v>822</v>
      </c>
      <c r="B452" s="26" t="s">
        <v>60</v>
      </c>
      <c r="C452" s="16" t="s">
        <v>526</v>
      </c>
      <c r="D452" s="25">
        <f>VLOOKUP(C452,IP!D$2:E$701,2,FALSE)</f>
        <v>0</v>
      </c>
    </row>
    <row r="453" spans="1:4">
      <c r="A453" s="26" t="s">
        <v>829</v>
      </c>
      <c r="B453" s="26" t="s">
        <v>51</v>
      </c>
      <c r="C453" s="16" t="s">
        <v>762</v>
      </c>
      <c r="D453" s="25">
        <f>VLOOKUP(C453,IP!D$2:E$701,2,FALSE)</f>
        <v>0</v>
      </c>
    </row>
    <row r="454" spans="1:4">
      <c r="A454" s="26" t="s">
        <v>73</v>
      </c>
      <c r="B454" s="26" t="s">
        <v>58</v>
      </c>
      <c r="C454" s="16" t="s">
        <v>239</v>
      </c>
      <c r="D454" s="25">
        <f>VLOOKUP(C454,IP!D$2:E$701,2,FALSE)</f>
        <v>0</v>
      </c>
    </row>
    <row r="455" spans="1:4">
      <c r="A455" s="26" t="s">
        <v>70</v>
      </c>
      <c r="B455" s="26" t="s">
        <v>55</v>
      </c>
      <c r="C455" s="18" t="s">
        <v>179</v>
      </c>
      <c r="D455" s="25">
        <f>VLOOKUP(C455,IP!D$2:E$701,2,FALSE)</f>
        <v>0</v>
      </c>
    </row>
    <row r="456" spans="1:4">
      <c r="A456" s="26" t="s">
        <v>820</v>
      </c>
      <c r="B456" s="26" t="s">
        <v>57</v>
      </c>
      <c r="C456" s="17" t="s">
        <v>457</v>
      </c>
      <c r="D456" s="25">
        <f>VLOOKUP(C456,IP!D$2:E$701,2,FALSE)</f>
        <v>0</v>
      </c>
    </row>
    <row r="457" spans="1:4">
      <c r="A457" s="26" t="s">
        <v>831</v>
      </c>
      <c r="B457" s="26" t="s">
        <v>39</v>
      </c>
      <c r="C457" s="16" t="s">
        <v>797</v>
      </c>
      <c r="D457" s="25">
        <f>VLOOKUP(C457,IP!D$2:E$701,2,FALSE)</f>
        <v>0</v>
      </c>
    </row>
    <row r="458" spans="1:4">
      <c r="A458" s="26" t="s">
        <v>72</v>
      </c>
      <c r="B458" s="26" t="s">
        <v>45</v>
      </c>
      <c r="C458" s="20" t="s">
        <v>211</v>
      </c>
      <c r="D458" s="25">
        <f>VLOOKUP(C458,IP!D$2:E$701,2,FALSE)</f>
        <v>0</v>
      </c>
    </row>
    <row r="459" spans="1:4">
      <c r="A459" s="26" t="s">
        <v>831</v>
      </c>
      <c r="B459" s="26" t="s">
        <v>51</v>
      </c>
      <c r="C459" s="16" t="s">
        <v>809</v>
      </c>
      <c r="D459" s="25">
        <f>VLOOKUP(C459,IP!D$2:E$701,2,FALSE)</f>
        <v>0</v>
      </c>
    </row>
    <row r="460" spans="1:4">
      <c r="A460" s="26" t="s">
        <v>826</v>
      </c>
      <c r="B460" s="26" t="s">
        <v>51</v>
      </c>
      <c r="C460" s="16" t="s">
        <v>629</v>
      </c>
      <c r="D460" s="25">
        <f>VLOOKUP(C460,IP!D$2:E$701,2,FALSE)</f>
        <v>0</v>
      </c>
    </row>
    <row r="461" spans="1:4">
      <c r="A461" s="26" t="s">
        <v>830</v>
      </c>
      <c r="B461" s="26" t="s">
        <v>49</v>
      </c>
      <c r="C461" s="23" t="s">
        <v>782</v>
      </c>
      <c r="D461" s="25">
        <f>VLOOKUP(C461,IP!D$2:E$701,2,FALSE)</f>
        <v>0</v>
      </c>
    </row>
    <row r="462" spans="1:4">
      <c r="A462" s="26" t="s">
        <v>75</v>
      </c>
      <c r="B462" s="26" t="s">
        <v>57</v>
      </c>
      <c r="C462" s="22" t="s">
        <v>287</v>
      </c>
      <c r="D462" s="25">
        <f>VLOOKUP(C462,IP!D$2:E$701,2,FALSE)</f>
        <v>0</v>
      </c>
    </row>
    <row r="463" spans="1:4">
      <c r="A463" s="26" t="s">
        <v>75</v>
      </c>
      <c r="B463" s="26" t="s">
        <v>58</v>
      </c>
      <c r="C463" s="22" t="s">
        <v>288</v>
      </c>
      <c r="D463" s="25">
        <f>VLOOKUP(C463,IP!D$2:E$701,2,FALSE)</f>
        <v>0</v>
      </c>
    </row>
    <row r="464" spans="1:4">
      <c r="A464" s="26" t="s">
        <v>69</v>
      </c>
      <c r="B464" s="26" t="s">
        <v>54</v>
      </c>
      <c r="C464" s="16" t="s">
        <v>496</v>
      </c>
      <c r="D464" s="25">
        <f>VLOOKUP(C464,IP!D$2:E$701,2,FALSE)</f>
        <v>0</v>
      </c>
    </row>
    <row r="465" spans="1:4">
      <c r="A465" s="26" t="s">
        <v>69</v>
      </c>
      <c r="B465" s="26" t="s">
        <v>40</v>
      </c>
      <c r="C465" s="16" t="s">
        <v>488</v>
      </c>
      <c r="D465" s="25">
        <f>VLOOKUP(C465,IP!D$2:E$701,2,FALSE)</f>
        <v>0</v>
      </c>
    </row>
    <row r="466" spans="1:4">
      <c r="A466" s="26" t="s">
        <v>69</v>
      </c>
      <c r="B466" s="26" t="s">
        <v>50</v>
      </c>
      <c r="C466" s="16" t="s">
        <v>160</v>
      </c>
      <c r="D466" s="25">
        <f>VLOOKUP(C466,IP!D$2:E$701,2,FALSE)</f>
        <v>0</v>
      </c>
    </row>
    <row r="467" spans="1:4">
      <c r="A467" s="26" t="s">
        <v>821</v>
      </c>
      <c r="B467" s="26" t="s">
        <v>53</v>
      </c>
      <c r="C467" s="19" t="s">
        <v>141</v>
      </c>
      <c r="D467" s="25">
        <f>VLOOKUP(C467,IP!D$2:E$701,2,FALSE)</f>
        <v>0</v>
      </c>
    </row>
    <row r="468" spans="1:4">
      <c r="A468" s="26" t="s">
        <v>823</v>
      </c>
      <c r="B468" s="26" t="s">
        <v>50</v>
      </c>
      <c r="C468" s="19" t="s">
        <v>556</v>
      </c>
      <c r="D468" s="25">
        <f>VLOOKUP(C468,IP!D$2:E$701,2,FALSE)</f>
        <v>0</v>
      </c>
    </row>
    <row r="469" spans="1:4">
      <c r="A469" s="26" t="s">
        <v>828</v>
      </c>
      <c r="B469" s="26" t="s">
        <v>54</v>
      </c>
      <c r="C469" s="16" t="s">
        <v>745</v>
      </c>
      <c r="D469" s="25">
        <f>VLOOKUP(C469,IP!D$2:E$701,2,FALSE)</f>
        <v>0</v>
      </c>
    </row>
    <row r="470" spans="1:4">
      <c r="A470" s="26" t="s">
        <v>67</v>
      </c>
      <c r="B470" s="26" t="s">
        <v>53</v>
      </c>
      <c r="C470" s="15" t="s">
        <v>396</v>
      </c>
      <c r="D470" s="25">
        <f>VLOOKUP(C470,IP!D$2:E$701,2,FALSE)</f>
        <v>0</v>
      </c>
    </row>
    <row r="471" spans="1:4">
      <c r="A471" s="26" t="s">
        <v>69</v>
      </c>
      <c r="B471" s="26" t="s">
        <v>39</v>
      </c>
      <c r="C471" s="16" t="s">
        <v>156</v>
      </c>
      <c r="D471" s="25">
        <f>VLOOKUP(C471,IP!D$2:E$701,2,FALSE)</f>
        <v>0</v>
      </c>
    </row>
    <row r="472" spans="1:4">
      <c r="A472" s="26" t="s">
        <v>829</v>
      </c>
      <c r="B472" s="26" t="s">
        <v>47</v>
      </c>
      <c r="C472" s="16" t="s">
        <v>336</v>
      </c>
      <c r="D472" s="25">
        <f>VLOOKUP(C472,IP!D$2:E$701,2,FALSE)</f>
        <v>0</v>
      </c>
    </row>
    <row r="473" spans="1:4">
      <c r="A473" s="26" t="s">
        <v>74</v>
      </c>
      <c r="B473" s="26" t="s">
        <v>55</v>
      </c>
      <c r="C473" s="16" t="s">
        <v>261</v>
      </c>
      <c r="D473" s="25">
        <f>VLOOKUP(C473,IP!D$2:E$701,2,FALSE)</f>
        <v>0</v>
      </c>
    </row>
    <row r="474" spans="1:4">
      <c r="A474" s="26" t="s">
        <v>820</v>
      </c>
      <c r="B474" s="26" t="s">
        <v>50</v>
      </c>
      <c r="C474" s="17" t="s">
        <v>450</v>
      </c>
      <c r="D474" s="25">
        <f>VLOOKUP(C474,IP!D$2:E$701,2,FALSE)</f>
        <v>0</v>
      </c>
    </row>
    <row r="475" spans="1:4">
      <c r="A475" s="26" t="s">
        <v>66</v>
      </c>
      <c r="B475" s="26" t="s">
        <v>58</v>
      </c>
      <c r="C475" s="16" t="s">
        <v>434</v>
      </c>
      <c r="D475" s="25">
        <f>VLOOKUP(C475,IP!D$2:E$701,2,FALSE)</f>
        <v>0</v>
      </c>
    </row>
    <row r="476" spans="1:4">
      <c r="A476" s="26" t="s">
        <v>73</v>
      </c>
      <c r="B476" s="26" t="s">
        <v>41</v>
      </c>
      <c r="C476" s="16" t="s">
        <v>224</v>
      </c>
      <c r="D476" s="25">
        <f>VLOOKUP(C476,IP!D$2:E$701,2,FALSE)</f>
        <v>0</v>
      </c>
    </row>
    <row r="477" spans="1:4">
      <c r="A477" s="26" t="s">
        <v>65</v>
      </c>
      <c r="B477" s="26" t="s">
        <v>58</v>
      </c>
      <c r="C477" s="14" t="s">
        <v>103</v>
      </c>
      <c r="D477" s="25">
        <f>VLOOKUP(C477,IP!D$2:E$701,2,FALSE)</f>
        <v>0</v>
      </c>
    </row>
    <row r="478" spans="1:4">
      <c r="A478" s="26" t="s">
        <v>77</v>
      </c>
      <c r="B478" s="26" t="s">
        <v>40</v>
      </c>
      <c r="C478" s="16" t="s">
        <v>706</v>
      </c>
      <c r="D478" s="25">
        <f>VLOOKUP(C478,IP!D$2:E$701,2,FALSE)</f>
        <v>0</v>
      </c>
    </row>
    <row r="479" spans="1:4">
      <c r="A479" s="26" t="s">
        <v>831</v>
      </c>
      <c r="B479" s="26" t="s">
        <v>60</v>
      </c>
      <c r="C479" s="16" t="s">
        <v>818</v>
      </c>
      <c r="D479" s="25">
        <f>VLOOKUP(C479,IP!D$2:E$701,2,FALSE)</f>
        <v>0</v>
      </c>
    </row>
    <row r="480" spans="1:4">
      <c r="A480" s="26" t="s">
        <v>821</v>
      </c>
      <c r="B480" s="26" t="s">
        <v>55</v>
      </c>
      <c r="C480" s="19" t="s">
        <v>478</v>
      </c>
      <c r="D480" s="25">
        <f>VLOOKUP(C480,IP!D$2:E$701,2,FALSE)</f>
        <v>0</v>
      </c>
    </row>
    <row r="481" spans="1:4">
      <c r="A481" s="26" t="s">
        <v>77</v>
      </c>
      <c r="B481" s="26" t="s">
        <v>51</v>
      </c>
      <c r="C481" s="16" t="s">
        <v>717</v>
      </c>
      <c r="D481" s="25">
        <f>VLOOKUP(C481,IP!D$2:E$701,2,FALSE)</f>
        <v>0</v>
      </c>
    </row>
    <row r="482" spans="1:4">
      <c r="A482" s="26" t="s">
        <v>831</v>
      </c>
      <c r="B482" s="26" t="s">
        <v>44</v>
      </c>
      <c r="C482" s="16" t="s">
        <v>802</v>
      </c>
      <c r="D482" s="25">
        <f>VLOOKUP(C482,IP!D$2:E$701,2,FALSE)</f>
        <v>0</v>
      </c>
    </row>
    <row r="483" spans="1:4">
      <c r="A483" s="26" t="s">
        <v>826</v>
      </c>
      <c r="B483" s="26" t="s">
        <v>38</v>
      </c>
      <c r="C483" s="16" t="s">
        <v>617</v>
      </c>
      <c r="D483" s="25">
        <f>VLOOKUP(C483,IP!D$2:E$701,2,FALSE)</f>
        <v>0</v>
      </c>
    </row>
    <row r="484" spans="1:4">
      <c r="A484" s="26" t="s">
        <v>65</v>
      </c>
      <c r="B484" s="26" t="s">
        <v>60</v>
      </c>
      <c r="C484" s="14" t="s">
        <v>105</v>
      </c>
      <c r="D484" s="25">
        <f>VLOOKUP(C484,IP!D$2:E$701,2,FALSE)</f>
        <v>0</v>
      </c>
    </row>
    <row r="485" spans="1:4">
      <c r="A485" s="26" t="s">
        <v>76</v>
      </c>
      <c r="B485" s="26" t="s">
        <v>48</v>
      </c>
      <c r="C485" s="23" t="s">
        <v>303</v>
      </c>
      <c r="D485" s="25">
        <f>VLOOKUP(C485,IP!D$2:E$701,2,FALSE)</f>
        <v>0</v>
      </c>
    </row>
    <row r="486" spans="1:4">
      <c r="A486" s="26" t="s">
        <v>829</v>
      </c>
      <c r="B486" s="26" t="s">
        <v>40</v>
      </c>
      <c r="C486" s="16" t="s">
        <v>332</v>
      </c>
      <c r="D486" s="25">
        <f>VLOOKUP(C486,IP!D$2:E$701,2,FALSE)</f>
        <v>0</v>
      </c>
    </row>
    <row r="487" spans="1:4">
      <c r="A487" s="26" t="s">
        <v>826</v>
      </c>
      <c r="B487" s="26" t="s">
        <v>52</v>
      </c>
      <c r="C487" s="16" t="s">
        <v>630</v>
      </c>
      <c r="D487" s="25">
        <f>VLOOKUP(C487,IP!D$2:E$701,2,FALSE)</f>
        <v>0</v>
      </c>
    </row>
    <row r="488" spans="1:4">
      <c r="A488" s="26" t="s">
        <v>823</v>
      </c>
      <c r="B488" s="26" t="s">
        <v>51</v>
      </c>
      <c r="C488" s="19" t="s">
        <v>557</v>
      </c>
      <c r="D488" s="25">
        <f>VLOOKUP(C488,IP!D$2:E$701,2,FALSE)</f>
        <v>0</v>
      </c>
    </row>
    <row r="489" spans="1:4">
      <c r="A489" s="26" t="s">
        <v>830</v>
      </c>
      <c r="B489" s="26" t="s">
        <v>46</v>
      </c>
      <c r="C489" s="23" t="s">
        <v>779</v>
      </c>
      <c r="D489" s="25">
        <f>VLOOKUP(C489,IP!D$2:E$701,2,FALSE)</f>
        <v>0</v>
      </c>
    </row>
    <row r="490" spans="1:4">
      <c r="A490" s="26" t="s">
        <v>77</v>
      </c>
      <c r="B490" s="26" t="s">
        <v>52</v>
      </c>
      <c r="C490" s="16" t="s">
        <v>718</v>
      </c>
      <c r="D490" s="25">
        <f>VLOOKUP(C490,IP!D$2:E$701,2,FALSE)</f>
        <v>0</v>
      </c>
    </row>
    <row r="491" spans="1:4">
      <c r="A491" s="26" t="s">
        <v>66</v>
      </c>
      <c r="B491" s="26" t="s">
        <v>41</v>
      </c>
      <c r="C491" s="16" t="s">
        <v>110</v>
      </c>
      <c r="D491" s="25">
        <f>VLOOKUP(C491,IP!D$2:E$701,2,FALSE)</f>
        <v>0</v>
      </c>
    </row>
    <row r="492" spans="1:4">
      <c r="A492" s="26" t="s">
        <v>67</v>
      </c>
      <c r="B492" s="26" t="s">
        <v>52</v>
      </c>
      <c r="C492" s="15" t="s">
        <v>125</v>
      </c>
      <c r="D492" s="25">
        <f>VLOOKUP(C492,IP!D$2:E$701,2,FALSE)</f>
        <v>0</v>
      </c>
    </row>
    <row r="493" spans="1:4">
      <c r="A493" s="26" t="s">
        <v>829</v>
      </c>
      <c r="B493" s="26" t="s">
        <v>44</v>
      </c>
      <c r="C493" s="16" t="s">
        <v>758</v>
      </c>
      <c r="D493" s="25">
        <f>VLOOKUP(C493,IP!D$2:E$701,2,FALSE)</f>
        <v>0</v>
      </c>
    </row>
    <row r="494" spans="1:4">
      <c r="A494" s="26" t="s">
        <v>73</v>
      </c>
      <c r="B494" s="26" t="s">
        <v>60</v>
      </c>
      <c r="C494" s="16" t="s">
        <v>241</v>
      </c>
      <c r="D494" s="25">
        <f>VLOOKUP(C494,IP!D$2:E$701,2,FALSE)</f>
        <v>0</v>
      </c>
    </row>
    <row r="495" spans="1:4">
      <c r="A495" s="26" t="s">
        <v>830</v>
      </c>
      <c r="B495" s="26" t="s">
        <v>47</v>
      </c>
      <c r="C495" s="23" t="s">
        <v>780</v>
      </c>
      <c r="D495" s="25">
        <f>VLOOKUP(C495,IP!D$2:E$701,2,FALSE)</f>
        <v>0</v>
      </c>
    </row>
    <row r="496" spans="1:4">
      <c r="A496" s="26" t="s">
        <v>827</v>
      </c>
      <c r="B496" s="26" t="s">
        <v>55</v>
      </c>
      <c r="C496" s="21" t="s">
        <v>661</v>
      </c>
      <c r="D496" s="25">
        <f>VLOOKUP(C496,IP!D$2:E$701,2,FALSE)</f>
        <v>0</v>
      </c>
    </row>
    <row r="497" spans="1:4">
      <c r="A497" s="26" t="s">
        <v>68</v>
      </c>
      <c r="B497" s="26" t="s">
        <v>55</v>
      </c>
      <c r="C497" s="18" t="s">
        <v>469</v>
      </c>
      <c r="D497" s="25">
        <f>VLOOKUP(C497,IP!D$2:E$701,2,FALSE)</f>
        <v>0</v>
      </c>
    </row>
    <row r="498" spans="1:4">
      <c r="A498" s="26" t="s">
        <v>827</v>
      </c>
      <c r="B498" s="26" t="s">
        <v>50</v>
      </c>
      <c r="C498" s="21" t="s">
        <v>656</v>
      </c>
      <c r="D498" s="25">
        <f>VLOOKUP(C498,IP!D$2:E$701,2,FALSE)</f>
        <v>0</v>
      </c>
    </row>
    <row r="499" spans="1:4">
      <c r="A499" s="26" t="s">
        <v>827</v>
      </c>
      <c r="B499" s="26" t="s">
        <v>53</v>
      </c>
      <c r="C499" s="21" t="s">
        <v>659</v>
      </c>
      <c r="D499" s="25">
        <f>VLOOKUP(C499,IP!D$2:E$701,2,FALSE)</f>
        <v>0</v>
      </c>
    </row>
    <row r="500" spans="1:4">
      <c r="A500" s="26" t="s">
        <v>827</v>
      </c>
      <c r="B500" s="26" t="s">
        <v>52</v>
      </c>
      <c r="C500" s="21" t="s">
        <v>658</v>
      </c>
      <c r="D500" s="25">
        <f>VLOOKUP(C500,IP!D$2:E$701,2,FALSE)</f>
        <v>0</v>
      </c>
    </row>
    <row r="501" spans="1:4">
      <c r="A501" s="26" t="s">
        <v>78</v>
      </c>
      <c r="B501" s="26" t="s">
        <v>44</v>
      </c>
      <c r="C501" s="16" t="s">
        <v>687</v>
      </c>
      <c r="D501" s="25">
        <f>VLOOKUP(C501,IP!D$2:E$701,2,FALSE)</f>
        <v>0</v>
      </c>
    </row>
    <row r="502" spans="1:4">
      <c r="A502" s="26" t="s">
        <v>822</v>
      </c>
      <c r="B502" s="26" t="s">
        <v>47</v>
      </c>
      <c r="C502" s="16" t="s">
        <v>513</v>
      </c>
      <c r="D502" s="25">
        <f>VLOOKUP(C502,IP!D$2:E$701,2,FALSE)</f>
        <v>0</v>
      </c>
    </row>
    <row r="503" spans="1:4">
      <c r="A503" s="26" t="s">
        <v>74</v>
      </c>
      <c r="B503" s="26" t="s">
        <v>44</v>
      </c>
      <c r="C503" s="16" t="s">
        <v>250</v>
      </c>
      <c r="D503" s="25">
        <f>VLOOKUP(C503,IP!D$2:E$701,2,FALSE)</f>
        <v>0</v>
      </c>
    </row>
    <row r="504" spans="1:4">
      <c r="A504" s="26" t="s">
        <v>77</v>
      </c>
      <c r="B504" s="26" t="s">
        <v>50</v>
      </c>
      <c r="C504" s="16" t="s">
        <v>716</v>
      </c>
      <c r="D504" s="25">
        <f>VLOOKUP(C504,IP!D$2:E$701,2,FALSE)</f>
        <v>0</v>
      </c>
    </row>
    <row r="505" spans="1:4">
      <c r="A505" s="26" t="s">
        <v>828</v>
      </c>
      <c r="B505" s="26" t="s">
        <v>39</v>
      </c>
      <c r="C505" s="16" t="s">
        <v>730</v>
      </c>
      <c r="D505" s="25">
        <f>VLOOKUP(C505,IP!D$2:E$701,2,FALSE)</f>
        <v>0</v>
      </c>
    </row>
    <row r="506" spans="1:4">
      <c r="A506" s="26" t="s">
        <v>73</v>
      </c>
      <c r="B506" s="26" t="s">
        <v>50</v>
      </c>
      <c r="C506" s="16" t="s">
        <v>233</v>
      </c>
      <c r="D506" s="25">
        <f>VLOOKUP(C506,IP!D$2:E$701,2,FALSE)</f>
        <v>0</v>
      </c>
    </row>
    <row r="507" spans="1:4">
      <c r="A507" s="26" t="s">
        <v>830</v>
      </c>
      <c r="B507" s="26" t="s">
        <v>45</v>
      </c>
      <c r="C507" s="23" t="s">
        <v>778</v>
      </c>
      <c r="D507" s="25">
        <f>VLOOKUP(C507,IP!D$2:E$701,2,FALSE)</f>
        <v>0</v>
      </c>
    </row>
    <row r="508" spans="1:4">
      <c r="A508" s="26" t="s">
        <v>831</v>
      </c>
      <c r="B508" s="26" t="s">
        <v>52</v>
      </c>
      <c r="C508" s="16" t="s">
        <v>810</v>
      </c>
      <c r="D508" s="25">
        <f>VLOOKUP(C508,IP!D$2:E$701,2,FALSE)</f>
        <v>0</v>
      </c>
    </row>
    <row r="509" spans="1:4">
      <c r="A509" s="26" t="s">
        <v>830</v>
      </c>
      <c r="B509" s="26" t="s">
        <v>48</v>
      </c>
      <c r="C509" s="23" t="s">
        <v>781</v>
      </c>
      <c r="D509" s="25">
        <f>VLOOKUP(C509,IP!D$2:E$701,2,FALSE)</f>
        <v>0</v>
      </c>
    </row>
    <row r="510" spans="1:4">
      <c r="A510" s="26" t="s">
        <v>74</v>
      </c>
      <c r="B510" s="26" t="s">
        <v>49</v>
      </c>
      <c r="C510" s="16" t="s">
        <v>255</v>
      </c>
      <c r="D510" s="25">
        <f>VLOOKUP(C510,IP!D$2:E$701,2,FALSE)</f>
        <v>0</v>
      </c>
    </row>
    <row r="511" spans="1:4">
      <c r="A511" s="26" t="s">
        <v>72</v>
      </c>
      <c r="B511" s="26" t="s">
        <v>49</v>
      </c>
      <c r="C511" s="20" t="s">
        <v>535</v>
      </c>
      <c r="D511" s="25">
        <f>VLOOKUP(C511,IP!D$2:E$701,2,FALSE)</f>
        <v>0</v>
      </c>
    </row>
    <row r="512" spans="1:4">
      <c r="A512" s="26" t="s">
        <v>77</v>
      </c>
      <c r="B512" s="26" t="s">
        <v>53</v>
      </c>
      <c r="C512" s="16" t="s">
        <v>719</v>
      </c>
      <c r="D512" s="25">
        <f>VLOOKUP(C512,IP!D$2:E$701,2,FALSE)</f>
        <v>0</v>
      </c>
    </row>
    <row r="513" spans="1:4">
      <c r="A513" s="26" t="s">
        <v>824</v>
      </c>
      <c r="B513" s="26" t="s">
        <v>48</v>
      </c>
      <c r="C513" s="16" t="s">
        <v>579</v>
      </c>
      <c r="D513" s="25">
        <f>VLOOKUP(C513,IP!D$2:E$701,2,FALSE)</f>
        <v>0</v>
      </c>
    </row>
    <row r="514" spans="1:4">
      <c r="A514" s="26" t="s">
        <v>824</v>
      </c>
      <c r="B514" s="26" t="s">
        <v>54</v>
      </c>
      <c r="C514" s="16" t="s">
        <v>585</v>
      </c>
      <c r="D514" s="25">
        <f>VLOOKUP(C514,IP!D$2:E$701,2,FALSE)</f>
        <v>0</v>
      </c>
    </row>
    <row r="515" spans="1:4">
      <c r="A515" s="26" t="s">
        <v>824</v>
      </c>
      <c r="B515" s="26" t="s">
        <v>56</v>
      </c>
      <c r="C515" s="16" t="s">
        <v>587</v>
      </c>
      <c r="D515" s="25">
        <f>VLOOKUP(C515,IP!D$2:E$701,2,FALSE)</f>
        <v>0</v>
      </c>
    </row>
    <row r="516" spans="1:4">
      <c r="A516" s="26" t="s">
        <v>828</v>
      </c>
      <c r="B516" s="26" t="s">
        <v>53</v>
      </c>
      <c r="C516" s="16" t="s">
        <v>744</v>
      </c>
      <c r="D516" s="25">
        <f>VLOOKUP(C516,IP!D$2:E$701,2,FALSE)</f>
        <v>0</v>
      </c>
    </row>
    <row r="517" spans="1:4">
      <c r="A517" s="26" t="s">
        <v>828</v>
      </c>
      <c r="B517" s="26" t="s">
        <v>45</v>
      </c>
      <c r="C517" s="16" t="s">
        <v>736</v>
      </c>
      <c r="D517" s="25">
        <f>VLOOKUP(C517,IP!D$2:E$701,2,FALSE)</f>
        <v>0</v>
      </c>
    </row>
    <row r="518" spans="1:4">
      <c r="A518" s="26" t="s">
        <v>828</v>
      </c>
      <c r="B518" s="26" t="s">
        <v>52</v>
      </c>
      <c r="C518" s="16" t="s">
        <v>743</v>
      </c>
      <c r="D518" s="25">
        <f>VLOOKUP(C518,IP!D$2:E$701,2,FALSE)</f>
        <v>0</v>
      </c>
    </row>
    <row r="519" spans="1:4">
      <c r="A519" s="26" t="s">
        <v>69</v>
      </c>
      <c r="B519" s="26" t="s">
        <v>56</v>
      </c>
      <c r="C519" s="16" t="s">
        <v>498</v>
      </c>
      <c r="D519" s="25">
        <f>VLOOKUP(C519,IP!D$2:E$701,2,FALSE)</f>
        <v>0</v>
      </c>
    </row>
    <row r="520" spans="1:4">
      <c r="A520" s="26" t="s">
        <v>821</v>
      </c>
      <c r="B520" s="26" t="s">
        <v>58</v>
      </c>
      <c r="C520" s="19" t="s">
        <v>153</v>
      </c>
      <c r="D520" s="25">
        <f>VLOOKUP(C520,IP!D$2:E$701,2,FALSE)</f>
        <v>0</v>
      </c>
    </row>
    <row r="521" spans="1:4">
      <c r="A521" s="26" t="s">
        <v>831</v>
      </c>
      <c r="B521" s="26" t="s">
        <v>49</v>
      </c>
      <c r="C521" s="16" t="s">
        <v>807</v>
      </c>
      <c r="D521" s="25">
        <f>VLOOKUP(C521,IP!D$2:E$701,2,FALSE)</f>
        <v>0</v>
      </c>
    </row>
    <row r="522" spans="1:4">
      <c r="A522" s="26" t="s">
        <v>74</v>
      </c>
      <c r="B522" s="26" t="s">
        <v>50</v>
      </c>
      <c r="C522" s="16" t="s">
        <v>256</v>
      </c>
      <c r="D522" s="25">
        <f>VLOOKUP(C522,IP!D$2:E$701,2,FALSE)</f>
        <v>0</v>
      </c>
    </row>
    <row r="523" spans="1:4">
      <c r="A523" s="26" t="s">
        <v>71</v>
      </c>
      <c r="B523" s="26" t="s">
        <v>60</v>
      </c>
      <c r="C523" s="14" t="s">
        <v>642</v>
      </c>
      <c r="D523" s="25">
        <f>VLOOKUP(C523,IP!D$2:E$701,2,FALSE)</f>
        <v>0</v>
      </c>
    </row>
    <row r="524" spans="1:4">
      <c r="A524" s="26" t="s">
        <v>74</v>
      </c>
      <c r="B524" s="26" t="s">
        <v>52</v>
      </c>
      <c r="C524" s="16" t="s">
        <v>258</v>
      </c>
      <c r="D524" s="25">
        <f>VLOOKUP(C524,IP!D$2:E$701,2,FALSE)</f>
        <v>0</v>
      </c>
    </row>
    <row r="525" spans="1:4">
      <c r="A525" s="26" t="s">
        <v>76</v>
      </c>
      <c r="B525" s="26" t="s">
        <v>45</v>
      </c>
      <c r="C525" s="23" t="s">
        <v>300</v>
      </c>
      <c r="D525" s="25">
        <f>VLOOKUP(C525,IP!D$2:E$701,2,FALSE)</f>
        <v>0</v>
      </c>
    </row>
    <row r="526" spans="1:4">
      <c r="A526" s="26" t="s">
        <v>67</v>
      </c>
      <c r="B526" s="26" t="s">
        <v>57</v>
      </c>
      <c r="C526" s="15" t="s">
        <v>400</v>
      </c>
      <c r="D526" s="25">
        <f>VLOOKUP(C526,IP!D$2:E$701,2,FALSE)</f>
        <v>0</v>
      </c>
    </row>
    <row r="527" spans="1:4">
      <c r="A527" s="26" t="s">
        <v>822</v>
      </c>
      <c r="B527" s="26" t="s">
        <v>55</v>
      </c>
      <c r="C527" s="16" t="s">
        <v>521</v>
      </c>
      <c r="D527" s="25">
        <f>VLOOKUP(C527,IP!D$2:E$701,2,FALSE)</f>
        <v>0</v>
      </c>
    </row>
    <row r="528" spans="1:4">
      <c r="A528" s="26" t="s">
        <v>827</v>
      </c>
      <c r="B528" s="26" t="s">
        <v>44</v>
      </c>
      <c r="C528" s="21" t="s">
        <v>650</v>
      </c>
      <c r="D528" s="25">
        <f>VLOOKUP(C528,IP!D$2:E$701,2,FALSE)</f>
        <v>0</v>
      </c>
    </row>
    <row r="529" spans="1:4">
      <c r="A529" s="26" t="s">
        <v>827</v>
      </c>
      <c r="B529" s="26" t="s">
        <v>54</v>
      </c>
      <c r="C529" s="21" t="s">
        <v>660</v>
      </c>
      <c r="D529" s="25">
        <f>VLOOKUP(C529,IP!D$2:E$701,2,FALSE)</f>
        <v>0</v>
      </c>
    </row>
    <row r="530" spans="1:4">
      <c r="A530" s="26" t="s">
        <v>831</v>
      </c>
      <c r="B530" s="26" t="s">
        <v>55</v>
      </c>
      <c r="C530" s="16" t="s">
        <v>813</v>
      </c>
      <c r="D530" s="25">
        <f>VLOOKUP(C530,IP!D$2:E$701,2,FALSE)</f>
        <v>0</v>
      </c>
    </row>
    <row r="531" spans="1:4">
      <c r="A531" s="26" t="s">
        <v>66</v>
      </c>
      <c r="B531" s="26" t="s">
        <v>53</v>
      </c>
      <c r="C531" s="16" t="s">
        <v>117</v>
      </c>
      <c r="D531" s="25">
        <f>VLOOKUP(C531,IP!D$2:E$701,2,FALSE)</f>
        <v>0</v>
      </c>
    </row>
    <row r="532" spans="1:4">
      <c r="A532" s="26" t="s">
        <v>76</v>
      </c>
      <c r="B532" s="26" t="s">
        <v>56</v>
      </c>
      <c r="C532" s="23" t="s">
        <v>311</v>
      </c>
      <c r="D532" s="25">
        <f>VLOOKUP(C532,IP!D$2:E$701,2,FALSE)</f>
        <v>0</v>
      </c>
    </row>
    <row r="533" spans="1:4">
      <c r="A533" s="26" t="s">
        <v>823</v>
      </c>
      <c r="B533" s="26" t="s">
        <v>41</v>
      </c>
      <c r="C533" s="19" t="s">
        <v>547</v>
      </c>
      <c r="D533" s="25">
        <f>VLOOKUP(C533,IP!D$2:E$701,2,FALSE)</f>
        <v>0</v>
      </c>
    </row>
    <row r="534" spans="1:4">
      <c r="A534" s="26" t="s">
        <v>74</v>
      </c>
      <c r="B534" s="26" t="s">
        <v>48</v>
      </c>
      <c r="C534" s="16" t="s">
        <v>254</v>
      </c>
      <c r="D534" s="25">
        <f>VLOOKUP(C534,IP!D$2:E$701,2,FALSE)</f>
        <v>0</v>
      </c>
    </row>
    <row r="535" spans="1:4">
      <c r="A535" s="26" t="s">
        <v>823</v>
      </c>
      <c r="B535" s="26" t="s">
        <v>54</v>
      </c>
      <c r="C535" s="19" t="s">
        <v>560</v>
      </c>
      <c r="D535" s="25">
        <f>VLOOKUP(C535,IP!D$2:E$701,2,FALSE)</f>
        <v>0</v>
      </c>
    </row>
    <row r="536" spans="1:4">
      <c r="A536" s="26" t="s">
        <v>76</v>
      </c>
      <c r="B536" s="26" t="s">
        <v>54</v>
      </c>
      <c r="C536" s="23" t="s">
        <v>309</v>
      </c>
      <c r="D536" s="25">
        <f>VLOOKUP(C536,IP!D$2:E$701,2,FALSE)</f>
        <v>0</v>
      </c>
    </row>
    <row r="537" spans="1:4">
      <c r="A537" s="26" t="s">
        <v>76</v>
      </c>
      <c r="B537" s="26" t="s">
        <v>50</v>
      </c>
      <c r="C537" s="23" t="s">
        <v>305</v>
      </c>
      <c r="D537" s="25">
        <f>VLOOKUP(C537,IP!D$2:E$701,2,FALSE)</f>
        <v>0</v>
      </c>
    </row>
    <row r="538" spans="1:4">
      <c r="A538" s="26" t="s">
        <v>75</v>
      </c>
      <c r="B538" s="26" t="s">
        <v>43</v>
      </c>
      <c r="C538" s="22" t="s">
        <v>273</v>
      </c>
      <c r="D538" s="25">
        <f>VLOOKUP(C538,IP!D$2:E$701,2,FALSE)</f>
        <v>0</v>
      </c>
    </row>
    <row r="539" spans="1:4">
      <c r="A539" s="26" t="s">
        <v>76</v>
      </c>
      <c r="B539" s="26" t="s">
        <v>37</v>
      </c>
      <c r="C539" s="23" t="s">
        <v>292</v>
      </c>
      <c r="D539" s="25">
        <f>VLOOKUP(C539,IP!D$2:E$701,2,FALSE)</f>
        <v>0</v>
      </c>
    </row>
    <row r="540" spans="1:4">
      <c r="A540" s="26" t="s">
        <v>71</v>
      </c>
      <c r="B540" s="26" t="s">
        <v>48</v>
      </c>
      <c r="C540" s="14" t="s">
        <v>195</v>
      </c>
      <c r="D540" s="25">
        <f>VLOOKUP(C540,IP!D$2:E$701,2,FALSE)</f>
        <v>0</v>
      </c>
    </row>
    <row r="541" spans="1:4">
      <c r="A541" s="26" t="s">
        <v>71</v>
      </c>
      <c r="B541" s="26" t="s">
        <v>37</v>
      </c>
      <c r="C541" s="14" t="s">
        <v>186</v>
      </c>
      <c r="D541" s="25">
        <f>VLOOKUP(C541,IP!D$2:E$701,2,FALSE)</f>
        <v>0</v>
      </c>
    </row>
    <row r="542" spans="1:4">
      <c r="A542" s="26" t="s">
        <v>71</v>
      </c>
      <c r="B542" s="26" t="s">
        <v>49</v>
      </c>
      <c r="C542" s="14" t="s">
        <v>196</v>
      </c>
      <c r="D542" s="25">
        <f>VLOOKUP(C542,IP!D$2:E$701,2,FALSE)</f>
        <v>0</v>
      </c>
    </row>
    <row r="543" spans="1:4">
      <c r="A543" s="26" t="s">
        <v>827</v>
      </c>
      <c r="B543" s="26" t="s">
        <v>49</v>
      </c>
      <c r="C543" s="21" t="s">
        <v>655</v>
      </c>
      <c r="D543" s="25">
        <f>VLOOKUP(C543,IP!D$2:E$701,2,FALSE)</f>
        <v>0</v>
      </c>
    </row>
    <row r="544" spans="1:4">
      <c r="A544" s="26" t="s">
        <v>77</v>
      </c>
      <c r="B544" s="26" t="s">
        <v>45</v>
      </c>
      <c r="C544" s="16" t="s">
        <v>711</v>
      </c>
      <c r="D544" s="25">
        <f>VLOOKUP(C544,IP!D$2:E$701,2,FALSE)</f>
        <v>0</v>
      </c>
    </row>
    <row r="545" spans="1:4">
      <c r="A545" s="26" t="s">
        <v>821</v>
      </c>
      <c r="B545" s="26" t="s">
        <v>37</v>
      </c>
      <c r="C545" s="19" t="s">
        <v>140</v>
      </c>
      <c r="D545" s="25">
        <f>VLOOKUP(C545,IP!D$2:E$701,2,FALSE)</f>
        <v>0</v>
      </c>
    </row>
    <row r="546" spans="1:4">
      <c r="A546" s="26" t="s">
        <v>70</v>
      </c>
      <c r="B546" s="26" t="s">
        <v>58</v>
      </c>
      <c r="C546" s="18" t="s">
        <v>182</v>
      </c>
      <c r="D546" s="25">
        <f>VLOOKUP(C546,IP!D$2:E$701,2,FALSE)</f>
        <v>0</v>
      </c>
    </row>
    <row r="547" spans="1:4">
      <c r="A547" s="26" t="s">
        <v>820</v>
      </c>
      <c r="B547" s="26" t="s">
        <v>60</v>
      </c>
      <c r="C547" s="17" t="s">
        <v>460</v>
      </c>
      <c r="D547" s="25">
        <f>VLOOKUP(C547,IP!D$2:E$701,2,FALSE)</f>
        <v>0</v>
      </c>
    </row>
    <row r="548" spans="1:4">
      <c r="A548" s="26" t="s">
        <v>831</v>
      </c>
      <c r="B548" s="26" t="s">
        <v>56</v>
      </c>
      <c r="C548" s="16" t="s">
        <v>814</v>
      </c>
      <c r="D548" s="25">
        <f>VLOOKUP(C548,IP!D$2:E$701,2,FALSE)</f>
        <v>0</v>
      </c>
    </row>
    <row r="549" spans="1:4">
      <c r="A549" s="26" t="s">
        <v>72</v>
      </c>
      <c r="B549" s="26" t="s">
        <v>37</v>
      </c>
      <c r="C549" s="20" t="s">
        <v>527</v>
      </c>
      <c r="D549" s="25">
        <f>VLOOKUP(C549,IP!D$2:E$701,2,FALSE)</f>
        <v>0</v>
      </c>
    </row>
    <row r="550" spans="1:4">
      <c r="A550" s="26" t="s">
        <v>66</v>
      </c>
      <c r="B550" s="26" t="s">
        <v>48</v>
      </c>
      <c r="C550" s="16" t="s">
        <v>113</v>
      </c>
      <c r="D550" s="25">
        <f>VLOOKUP(C550,IP!D$2:E$701,2,FALSE)</f>
        <v>0</v>
      </c>
    </row>
    <row r="551" spans="1:4">
      <c r="A551" s="26" t="s">
        <v>75</v>
      </c>
      <c r="B551" s="26" t="s">
        <v>60</v>
      </c>
      <c r="C551" s="22" t="s">
        <v>290</v>
      </c>
      <c r="D551" s="25">
        <f>VLOOKUP(C551,IP!D$2:E$701,2,FALSE)</f>
        <v>0</v>
      </c>
    </row>
    <row r="552" spans="1:4">
      <c r="A552" s="26" t="s">
        <v>821</v>
      </c>
      <c r="B552" s="26" t="s">
        <v>40</v>
      </c>
      <c r="C552" s="19" t="s">
        <v>143</v>
      </c>
      <c r="D552" s="25">
        <f>VLOOKUP(C552,IP!D$2:E$701,2,FALSE)</f>
        <v>0</v>
      </c>
    </row>
    <row r="553" spans="1:4">
      <c r="A553" s="26" t="s">
        <v>73</v>
      </c>
      <c r="B553" s="26" t="s">
        <v>54</v>
      </c>
      <c r="C553" s="16" t="s">
        <v>236</v>
      </c>
      <c r="D553" s="25">
        <f>VLOOKUP(C553,IP!D$2:E$701,2,FALSE)</f>
        <v>0</v>
      </c>
    </row>
    <row r="554" spans="1:4">
      <c r="A554" s="26" t="s">
        <v>823</v>
      </c>
      <c r="B554" s="26" t="s">
        <v>46</v>
      </c>
      <c r="C554" s="19" t="s">
        <v>552</v>
      </c>
      <c r="D554" s="25">
        <f>VLOOKUP(C554,IP!D$2:E$701,2,FALSE)</f>
        <v>0</v>
      </c>
    </row>
    <row r="555" spans="1:4">
      <c r="A555" s="26" t="s">
        <v>75</v>
      </c>
      <c r="B555" s="26" t="s">
        <v>49</v>
      </c>
      <c r="C555" s="22" t="s">
        <v>279</v>
      </c>
      <c r="D555" s="25">
        <f>VLOOKUP(C555,IP!D$2:E$701,2,FALSE)</f>
        <v>0</v>
      </c>
    </row>
    <row r="556" spans="1:4">
      <c r="A556" s="26" t="s">
        <v>73</v>
      </c>
      <c r="B556" s="26" t="s">
        <v>55</v>
      </c>
      <c r="C556" s="16" t="s">
        <v>237</v>
      </c>
      <c r="D556" s="25">
        <f>VLOOKUP(C556,IP!D$2:E$701,2,FALSE)</f>
        <v>0</v>
      </c>
    </row>
    <row r="557" spans="1:4">
      <c r="A557" s="26" t="s">
        <v>829</v>
      </c>
      <c r="B557" s="26" t="s">
        <v>41</v>
      </c>
      <c r="C557" s="16" t="s">
        <v>756</v>
      </c>
      <c r="D557" s="25">
        <f>VLOOKUP(C557,IP!D$2:E$701,2,FALSE)</f>
        <v>0</v>
      </c>
    </row>
    <row r="558" spans="1:4">
      <c r="A558" s="26" t="s">
        <v>72</v>
      </c>
      <c r="B558" s="26" t="s">
        <v>60</v>
      </c>
      <c r="C558" s="20" t="s">
        <v>217</v>
      </c>
      <c r="D558" s="25">
        <f>VLOOKUP(C558,IP!D$2:E$701,2,FALSE)</f>
        <v>0</v>
      </c>
    </row>
    <row r="559" spans="1:4">
      <c r="A559" s="26" t="s">
        <v>830</v>
      </c>
      <c r="B559" s="26" t="s">
        <v>51</v>
      </c>
      <c r="C559" s="23" t="s">
        <v>784</v>
      </c>
      <c r="D559" s="25">
        <f>VLOOKUP(C559,IP!D$2:E$701,2,FALSE)</f>
        <v>0</v>
      </c>
    </row>
    <row r="560" spans="1:4">
      <c r="A560" s="26" t="s">
        <v>831</v>
      </c>
      <c r="B560" s="26" t="s">
        <v>48</v>
      </c>
      <c r="C560" s="16" t="s">
        <v>806</v>
      </c>
      <c r="D560" s="25">
        <f>VLOOKUP(C560,IP!D$2:E$701,2,FALSE)</f>
        <v>0</v>
      </c>
    </row>
    <row r="561" spans="1:4">
      <c r="A561" s="26" t="s">
        <v>75</v>
      </c>
      <c r="B561" s="26" t="s">
        <v>53</v>
      </c>
      <c r="C561" s="22" t="s">
        <v>283</v>
      </c>
      <c r="D561" s="25">
        <f>VLOOKUP(C561,IP!D$2:E$701,2,FALSE)</f>
        <v>0</v>
      </c>
    </row>
    <row r="562" spans="1:4">
      <c r="A562" s="26" t="s">
        <v>66</v>
      </c>
      <c r="B562" s="26" t="s">
        <v>40</v>
      </c>
      <c r="C562" s="16" t="s">
        <v>109</v>
      </c>
      <c r="D562" s="25">
        <f>VLOOKUP(C562,IP!D$2:E$701,2,FALSE)</f>
        <v>0</v>
      </c>
    </row>
    <row r="563" spans="1:4">
      <c r="A563" s="26" t="s">
        <v>65</v>
      </c>
      <c r="B563" s="26" t="s">
        <v>41</v>
      </c>
      <c r="C563" s="14" t="s">
        <v>86</v>
      </c>
      <c r="D563" s="25">
        <f>VLOOKUP(C563,IP!D$2:E$701,2,FALSE)</f>
        <v>0</v>
      </c>
    </row>
    <row r="564" spans="1:4">
      <c r="A564" s="26" t="s">
        <v>77</v>
      </c>
      <c r="B564" s="26" t="s">
        <v>46</v>
      </c>
      <c r="C564" s="16" t="s">
        <v>712</v>
      </c>
      <c r="D564" s="25">
        <f>VLOOKUP(C564,IP!D$2:E$701,2,FALSE)</f>
        <v>0</v>
      </c>
    </row>
    <row r="565" spans="1:4">
      <c r="A565" s="26" t="s">
        <v>73</v>
      </c>
      <c r="B565" s="26" t="s">
        <v>48</v>
      </c>
      <c r="C565" s="16" t="s">
        <v>231</v>
      </c>
      <c r="D565" s="25">
        <f>VLOOKUP(C565,IP!D$2:E$701,2,FALSE)</f>
        <v>0</v>
      </c>
    </row>
    <row r="566" spans="1:4">
      <c r="A566" s="26" t="s">
        <v>69</v>
      </c>
      <c r="B566" s="26" t="s">
        <v>41</v>
      </c>
      <c r="C566" s="16" t="s">
        <v>489</v>
      </c>
      <c r="D566" s="25">
        <f>VLOOKUP(C566,IP!D$2:E$701,2,FALSE)</f>
        <v>0</v>
      </c>
    </row>
    <row r="567" spans="1:4">
      <c r="A567" s="26" t="s">
        <v>819</v>
      </c>
      <c r="B567" s="26" t="s">
        <v>45</v>
      </c>
      <c r="C567" s="16" t="s">
        <v>411</v>
      </c>
      <c r="D567" s="25">
        <f>VLOOKUP(C567,IP!D$2:E$701,2,FALSE)</f>
        <v>0</v>
      </c>
    </row>
    <row r="568" spans="1:4">
      <c r="A568" s="26" t="s">
        <v>78</v>
      </c>
      <c r="B568" s="26" t="s">
        <v>47</v>
      </c>
      <c r="C568" s="16" t="s">
        <v>690</v>
      </c>
      <c r="D568" s="25">
        <f>VLOOKUP(C568,IP!D$2:E$701,2,FALSE)</f>
        <v>0</v>
      </c>
    </row>
    <row r="569" spans="1:4">
      <c r="A569" s="26" t="s">
        <v>74</v>
      </c>
      <c r="B569" s="26" t="s">
        <v>57</v>
      </c>
      <c r="C569" s="16" t="s">
        <v>263</v>
      </c>
      <c r="D569" s="25">
        <f>VLOOKUP(C569,IP!D$2:E$701,2,FALSE)</f>
        <v>0</v>
      </c>
    </row>
    <row r="570" spans="1:4">
      <c r="A570" s="26" t="s">
        <v>78</v>
      </c>
      <c r="B570" s="26" t="s">
        <v>46</v>
      </c>
      <c r="C570" s="16" t="s">
        <v>689</v>
      </c>
      <c r="D570" s="25">
        <f>VLOOKUP(C570,IP!D$2:E$701,2,FALSE)</f>
        <v>0</v>
      </c>
    </row>
    <row r="571" spans="1:4">
      <c r="A571" s="26" t="s">
        <v>75</v>
      </c>
      <c r="B571" s="26" t="s">
        <v>48</v>
      </c>
      <c r="C571" s="22" t="s">
        <v>278</v>
      </c>
      <c r="D571" s="25">
        <f>VLOOKUP(C571,IP!D$2:E$701,2,FALSE)</f>
        <v>0</v>
      </c>
    </row>
    <row r="572" spans="1:4">
      <c r="A572" s="26" t="s">
        <v>67</v>
      </c>
      <c r="B572" s="26" t="s">
        <v>60</v>
      </c>
      <c r="C572" s="15" t="s">
        <v>403</v>
      </c>
      <c r="D572" s="25">
        <f>VLOOKUP(C572,IP!D$2:E$701,2,FALSE)</f>
        <v>0</v>
      </c>
    </row>
    <row r="573" spans="1:4">
      <c r="A573" s="26" t="s">
        <v>68</v>
      </c>
      <c r="B573" s="26" t="s">
        <v>48</v>
      </c>
      <c r="C573" s="18" t="s">
        <v>468</v>
      </c>
      <c r="D573" s="25">
        <f>VLOOKUP(C573,IP!D$2:E$701,2,FALSE)</f>
        <v>0</v>
      </c>
    </row>
    <row r="574" spans="1:4">
      <c r="A574" s="26" t="s">
        <v>74</v>
      </c>
      <c r="B574" s="26" t="s">
        <v>43</v>
      </c>
      <c r="C574" s="16" t="s">
        <v>249</v>
      </c>
      <c r="D574" s="25">
        <f>VLOOKUP(C574,IP!D$2:E$701,2,FALSE)</f>
        <v>0</v>
      </c>
    </row>
    <row r="575" spans="1:4">
      <c r="A575" s="26" t="s">
        <v>822</v>
      </c>
      <c r="B575" s="26" t="s">
        <v>53</v>
      </c>
      <c r="C575" s="16" t="s">
        <v>519</v>
      </c>
      <c r="D575" s="25">
        <f>VLOOKUP(C575,IP!D$2:E$701,2,FALSE)</f>
        <v>0</v>
      </c>
    </row>
    <row r="576" spans="1:4">
      <c r="A576" s="26" t="s">
        <v>68</v>
      </c>
      <c r="B576" s="26" t="s">
        <v>60</v>
      </c>
      <c r="C576" s="18" t="s">
        <v>139</v>
      </c>
      <c r="D576" s="25">
        <f>VLOOKUP(C576,IP!D$2:E$701,2,FALSE)</f>
        <v>0</v>
      </c>
    </row>
    <row r="577" spans="1:4">
      <c r="A577" s="26" t="s">
        <v>824</v>
      </c>
      <c r="B577" s="26" t="s">
        <v>37</v>
      </c>
      <c r="C577" s="16" t="s">
        <v>568</v>
      </c>
      <c r="D577" s="25">
        <f>VLOOKUP(C577,IP!D$2:E$701,2,FALSE)</f>
        <v>0</v>
      </c>
    </row>
    <row r="578" spans="1:4">
      <c r="A578" s="26" t="s">
        <v>65</v>
      </c>
      <c r="B578" s="26" t="s">
        <v>46</v>
      </c>
      <c r="C578" s="14" t="s">
        <v>91</v>
      </c>
      <c r="D578" s="25">
        <f>VLOOKUP(C578,IP!D$2:E$701,2,FALSE)</f>
        <v>0</v>
      </c>
    </row>
    <row r="579" spans="1:4">
      <c r="A579" s="26" t="s">
        <v>78</v>
      </c>
      <c r="B579" s="26" t="s">
        <v>58</v>
      </c>
      <c r="C579" s="16" t="s">
        <v>699</v>
      </c>
      <c r="D579" s="25">
        <f>VLOOKUP(C579,IP!D$2:E$701,2,FALSE)</f>
        <v>0</v>
      </c>
    </row>
    <row r="580" spans="1:4">
      <c r="A580" s="26" t="s">
        <v>819</v>
      </c>
      <c r="B580" s="26" t="s">
        <v>54</v>
      </c>
      <c r="C580" s="16" t="s">
        <v>420</v>
      </c>
      <c r="D580" s="25">
        <f>VLOOKUP(C580,IP!D$2:E$701,2,FALSE)</f>
        <v>0</v>
      </c>
    </row>
    <row r="581" spans="1:4">
      <c r="A581" s="26" t="s">
        <v>825</v>
      </c>
      <c r="B581" s="26" t="s">
        <v>54</v>
      </c>
      <c r="C581" s="16" t="s">
        <v>609</v>
      </c>
      <c r="D581" s="25">
        <f>VLOOKUP(C581,IP!D$2:E$701,2,FALSE)</f>
        <v>0</v>
      </c>
    </row>
    <row r="582" spans="1:4">
      <c r="A582" s="26" t="s">
        <v>828</v>
      </c>
      <c r="B582" s="26" t="s">
        <v>37</v>
      </c>
      <c r="C582" s="16" t="s">
        <v>728</v>
      </c>
      <c r="D582" s="25">
        <f>VLOOKUP(C582,IP!D$2:E$701,2,FALSE)</f>
        <v>0</v>
      </c>
    </row>
    <row r="583" spans="1:4">
      <c r="A583" s="26" t="s">
        <v>76</v>
      </c>
      <c r="B583" s="26" t="s">
        <v>49</v>
      </c>
      <c r="C583" s="23" t="s">
        <v>304</v>
      </c>
      <c r="D583" s="25">
        <f>VLOOKUP(C583,IP!D$2:E$701,2,FALSE)</f>
        <v>0</v>
      </c>
    </row>
    <row r="584" spans="1:4">
      <c r="A584" s="26" t="s">
        <v>831</v>
      </c>
      <c r="B584" s="26" t="s">
        <v>54</v>
      </c>
      <c r="C584" s="16" t="s">
        <v>812</v>
      </c>
      <c r="D584" s="25">
        <f>VLOOKUP(C584,IP!D$2:E$701,2,FALSE)</f>
        <v>0</v>
      </c>
    </row>
    <row r="585" spans="1:4">
      <c r="A585" s="26" t="s">
        <v>75</v>
      </c>
      <c r="B585" s="26" t="s">
        <v>47</v>
      </c>
      <c r="C585" s="22" t="s">
        <v>277</v>
      </c>
      <c r="D585" s="25">
        <f>VLOOKUP(C585,IP!D$2:E$701,2,FALSE)</f>
        <v>0</v>
      </c>
    </row>
    <row r="586" spans="1:4">
      <c r="A586" s="26" t="s">
        <v>75</v>
      </c>
      <c r="B586" s="26" t="s">
        <v>56</v>
      </c>
      <c r="C586" s="22" t="s">
        <v>286</v>
      </c>
      <c r="D586" s="25">
        <f>VLOOKUP(C586,IP!D$2:E$701,2,FALSE)</f>
        <v>0</v>
      </c>
    </row>
    <row r="587" spans="1:4">
      <c r="A587" s="26" t="s">
        <v>74</v>
      </c>
      <c r="B587" s="26" t="s">
        <v>51</v>
      </c>
      <c r="C587" s="16" t="s">
        <v>257</v>
      </c>
      <c r="D587" s="25">
        <f>VLOOKUP(C587,IP!D$2:E$701,2,FALSE)</f>
        <v>0</v>
      </c>
    </row>
    <row r="588" spans="1:4">
      <c r="A588" s="26" t="s">
        <v>830</v>
      </c>
      <c r="B588" s="26" t="s">
        <v>44</v>
      </c>
      <c r="C588" s="23" t="s">
        <v>777</v>
      </c>
      <c r="D588" s="25">
        <f>VLOOKUP(C588,IP!D$2:E$701,2,FALSE)</f>
        <v>0</v>
      </c>
    </row>
    <row r="589" spans="1:4">
      <c r="A589" s="26" t="s">
        <v>828</v>
      </c>
      <c r="B589" s="26" t="s">
        <v>41</v>
      </c>
      <c r="C589" s="16" t="s">
        <v>732</v>
      </c>
      <c r="D589" s="25">
        <f>VLOOKUP(C589,IP!D$2:E$701,2,FALSE)</f>
        <v>0</v>
      </c>
    </row>
    <row r="590" spans="1:4">
      <c r="A590" s="26" t="s">
        <v>828</v>
      </c>
      <c r="B590" s="26" t="s">
        <v>43</v>
      </c>
      <c r="C590" s="16" t="s">
        <v>734</v>
      </c>
      <c r="D590" s="25">
        <f>VLOOKUP(C590,IP!D$2:E$701,2,FALSE)</f>
        <v>0</v>
      </c>
    </row>
    <row r="591" spans="1:4">
      <c r="A591" s="26" t="s">
        <v>69</v>
      </c>
      <c r="B591" s="26" t="s">
        <v>60</v>
      </c>
      <c r="C591" s="16" t="s">
        <v>163</v>
      </c>
      <c r="D591" s="25">
        <f>VLOOKUP(C591,IP!D$2:E$701,2,FALSE)</f>
        <v>0</v>
      </c>
    </row>
    <row r="592" spans="1:4">
      <c r="A592" s="26" t="s">
        <v>72</v>
      </c>
      <c r="B592" s="26" t="s">
        <v>48</v>
      </c>
      <c r="C592" s="20" t="s">
        <v>534</v>
      </c>
      <c r="D592" s="25">
        <f>VLOOKUP(C592,IP!D$2:E$701,2,FALSE)</f>
        <v>0</v>
      </c>
    </row>
    <row r="593" spans="1:4">
      <c r="A593" s="26" t="s">
        <v>829</v>
      </c>
      <c r="B593" s="26" t="s">
        <v>48</v>
      </c>
      <c r="C593" s="16" t="s">
        <v>760</v>
      </c>
      <c r="D593" s="25">
        <f>VLOOKUP(C593,IP!D$2:E$701,2,FALSE)</f>
        <v>0</v>
      </c>
    </row>
    <row r="594" spans="1:4">
      <c r="A594" s="26" t="s">
        <v>68</v>
      </c>
      <c r="B594" s="26" t="s">
        <v>46</v>
      </c>
      <c r="C594" s="18" t="s">
        <v>130</v>
      </c>
      <c r="D594" s="25">
        <f>VLOOKUP(C594,IP!D$2:E$701,2,FALSE)</f>
        <v>0</v>
      </c>
    </row>
    <row r="595" spans="1:4">
      <c r="A595" s="26" t="s">
        <v>819</v>
      </c>
      <c r="B595" s="26" t="s">
        <v>58</v>
      </c>
      <c r="C595" s="16" t="s">
        <v>424</v>
      </c>
      <c r="D595" s="25">
        <f>VLOOKUP(C595,IP!D$2:E$701,2,FALSE)</f>
        <v>0</v>
      </c>
    </row>
    <row r="596" spans="1:4">
      <c r="A596" s="26" t="s">
        <v>74</v>
      </c>
      <c r="B596" s="26" t="s">
        <v>46</v>
      </c>
      <c r="C596" s="16" t="s">
        <v>252</v>
      </c>
      <c r="D596" s="25">
        <f>VLOOKUP(C596,IP!D$2:E$701,2,FALSE)</f>
        <v>0</v>
      </c>
    </row>
    <row r="597" spans="1:4">
      <c r="A597" s="26" t="s">
        <v>825</v>
      </c>
      <c r="B597" s="26" t="s">
        <v>55</v>
      </c>
      <c r="C597" s="16" t="s">
        <v>610</v>
      </c>
      <c r="D597" s="25">
        <f>VLOOKUP(C597,IP!D$2:E$701,2,FALSE)</f>
        <v>0</v>
      </c>
    </row>
    <row r="598" spans="1:4">
      <c r="A598" s="26" t="s">
        <v>67</v>
      </c>
      <c r="B598" s="26" t="s">
        <v>51</v>
      </c>
      <c r="C598" s="15" t="s">
        <v>395</v>
      </c>
      <c r="D598" s="25">
        <f>VLOOKUP(C598,IP!D$2:E$701,2,FALSE)</f>
        <v>0</v>
      </c>
    </row>
    <row r="599" spans="1:4">
      <c r="A599" s="26" t="s">
        <v>831</v>
      </c>
      <c r="B599" s="26" t="s">
        <v>37</v>
      </c>
      <c r="C599" s="16" t="s">
        <v>795</v>
      </c>
      <c r="D599" s="25">
        <f>VLOOKUP(C599,IP!D$2:E$701,2,FALSE)</f>
        <v>0</v>
      </c>
    </row>
    <row r="600" spans="1:4">
      <c r="A600" s="26" t="s">
        <v>75</v>
      </c>
      <c r="B600" s="26" t="s">
        <v>52</v>
      </c>
      <c r="C600" s="22" t="s">
        <v>282</v>
      </c>
      <c r="D600" s="25">
        <f>VLOOKUP(C600,IP!D$2:E$701,2,FALSE)</f>
        <v>0</v>
      </c>
    </row>
    <row r="601" spans="1:4">
      <c r="A601" s="26" t="s">
        <v>819</v>
      </c>
      <c r="B601" s="26" t="s">
        <v>39</v>
      </c>
      <c r="C601" s="16" t="s">
        <v>406</v>
      </c>
      <c r="D601" s="25">
        <f>VLOOKUP(C601,IP!D$2:E$701,2,FALSE)</f>
        <v>0</v>
      </c>
    </row>
    <row r="602" spans="1:4">
      <c r="A602" s="26" t="s">
        <v>828</v>
      </c>
      <c r="B602" s="26" t="s">
        <v>44</v>
      </c>
      <c r="C602" s="16" t="s">
        <v>735</v>
      </c>
      <c r="D602" s="25">
        <f>VLOOKUP(C602,IP!D$2:E$701,2,FALSE)</f>
        <v>0</v>
      </c>
    </row>
    <row r="603" spans="1:4">
      <c r="A603" s="26" t="s">
        <v>822</v>
      </c>
      <c r="B603" s="26" t="s">
        <v>46</v>
      </c>
      <c r="C603" s="16" t="s">
        <v>512</v>
      </c>
      <c r="D603" s="25">
        <f>VLOOKUP(C603,IP!D$2:E$701,2,FALSE)</f>
        <v>0</v>
      </c>
    </row>
    <row r="604" spans="1:4">
      <c r="A604" s="26" t="s">
        <v>73</v>
      </c>
      <c r="B604" s="26" t="s">
        <v>52</v>
      </c>
      <c r="C604" s="16" t="s">
        <v>540</v>
      </c>
      <c r="D604" s="25">
        <f>VLOOKUP(C604,IP!D$2:E$701,2,FALSE)</f>
        <v>0</v>
      </c>
    </row>
    <row r="605" spans="1:4">
      <c r="A605" s="26" t="s">
        <v>75</v>
      </c>
      <c r="B605" s="26" t="s">
        <v>51</v>
      </c>
      <c r="C605" s="22" t="s">
        <v>281</v>
      </c>
      <c r="D605" s="25">
        <f>VLOOKUP(C605,IP!D$2:E$701,2,FALSE)</f>
        <v>0</v>
      </c>
    </row>
    <row r="606" spans="1:4">
      <c r="A606" s="26" t="s">
        <v>819</v>
      </c>
      <c r="B606" s="26" t="s">
        <v>56</v>
      </c>
      <c r="C606" s="16" t="s">
        <v>422</v>
      </c>
      <c r="D606" s="25">
        <f>VLOOKUP(C606,IP!D$2:E$701,2,FALSE)</f>
        <v>0</v>
      </c>
    </row>
    <row r="607" spans="1:4">
      <c r="A607" s="26" t="s">
        <v>829</v>
      </c>
      <c r="B607" s="26" t="s">
        <v>58</v>
      </c>
      <c r="C607" s="16" t="s">
        <v>767</v>
      </c>
      <c r="D607" s="25">
        <f>VLOOKUP(C607,IP!D$2:E$701,2,FALSE)</f>
        <v>0</v>
      </c>
    </row>
    <row r="608" spans="1:4">
      <c r="A608" s="26" t="s">
        <v>72</v>
      </c>
      <c r="B608" s="26" t="s">
        <v>47</v>
      </c>
      <c r="C608" s="20" t="s">
        <v>533</v>
      </c>
      <c r="D608" s="25">
        <f>VLOOKUP(C608,IP!D$2:E$701,2,FALSE)</f>
        <v>0</v>
      </c>
    </row>
    <row r="609" spans="1:4">
      <c r="A609" s="26" t="s">
        <v>820</v>
      </c>
      <c r="B609" s="26" t="s">
        <v>41</v>
      </c>
      <c r="C609" s="17" t="s">
        <v>441</v>
      </c>
      <c r="D609" s="25">
        <f>VLOOKUP(C609,IP!D$2:E$701,2,FALSE)</f>
        <v>0</v>
      </c>
    </row>
    <row r="610" spans="1:4">
      <c r="A610" s="26" t="s">
        <v>76</v>
      </c>
      <c r="B610" s="26" t="s">
        <v>44</v>
      </c>
      <c r="C610" s="23" t="s">
        <v>298</v>
      </c>
      <c r="D610" s="25">
        <f>VLOOKUP(C610,IP!D$2:E$701,2,FALSE)</f>
        <v>0</v>
      </c>
    </row>
    <row r="611" spans="1:4">
      <c r="A611" s="26" t="s">
        <v>66</v>
      </c>
      <c r="B611" s="26" t="s">
        <v>57</v>
      </c>
      <c r="C611" s="16" t="s">
        <v>119</v>
      </c>
      <c r="D611" s="25">
        <f>VLOOKUP(C611,IP!D$2:E$701,2,FALSE)</f>
        <v>0</v>
      </c>
    </row>
    <row r="612" spans="1:4">
      <c r="A612" s="26" t="s">
        <v>70</v>
      </c>
      <c r="B612" s="26" t="s">
        <v>42</v>
      </c>
      <c r="C612" s="18" t="s">
        <v>170</v>
      </c>
      <c r="D612" s="25">
        <f>VLOOKUP(C612,IP!D$2:E$701,2,FALSE)</f>
        <v>0</v>
      </c>
    </row>
    <row r="613" spans="1:4">
      <c r="A613" s="26" t="s">
        <v>829</v>
      </c>
      <c r="B613" s="26" t="s">
        <v>52</v>
      </c>
      <c r="C613" s="16" t="s">
        <v>763</v>
      </c>
      <c r="D613" s="25">
        <f>VLOOKUP(C613,IP!D$2:E$701,2,FALSE)</f>
        <v>0</v>
      </c>
    </row>
    <row r="614" spans="1:4">
      <c r="A614" s="26" t="s">
        <v>819</v>
      </c>
      <c r="B614" s="26" t="s">
        <v>47</v>
      </c>
      <c r="C614" s="16" t="s">
        <v>413</v>
      </c>
      <c r="D614" s="25">
        <f>VLOOKUP(C614,IP!D$2:E$701,2,FALSE)</f>
        <v>0</v>
      </c>
    </row>
    <row r="615" spans="1:4">
      <c r="A615" s="26" t="s">
        <v>826</v>
      </c>
      <c r="B615" s="26" t="s">
        <v>44</v>
      </c>
      <c r="C615" s="16" t="s">
        <v>623</v>
      </c>
      <c r="D615" s="25">
        <f>VLOOKUP(C615,IP!D$2:E$701,2,FALSE)</f>
        <v>0</v>
      </c>
    </row>
    <row r="616" spans="1:4">
      <c r="A616" s="26" t="s">
        <v>78</v>
      </c>
      <c r="B616" s="26" t="s">
        <v>56</v>
      </c>
      <c r="C616" s="16" t="s">
        <v>318</v>
      </c>
      <c r="D616" s="25">
        <f>VLOOKUP(C616,IP!D$2:E$701,2,FALSE)</f>
        <v>0</v>
      </c>
    </row>
    <row r="617" spans="1:4">
      <c r="A617" s="26" t="s">
        <v>66</v>
      </c>
      <c r="B617" s="26" t="s">
        <v>45</v>
      </c>
      <c r="C617" s="16" t="s">
        <v>430</v>
      </c>
      <c r="D617" s="25">
        <f>VLOOKUP(C617,IP!D$2:E$701,2,FALSE)</f>
        <v>0</v>
      </c>
    </row>
    <row r="618" spans="1:4">
      <c r="A618" s="26" t="s">
        <v>827</v>
      </c>
      <c r="B618" s="26" t="s">
        <v>41</v>
      </c>
      <c r="C618" s="21" t="s">
        <v>647</v>
      </c>
      <c r="D618" s="25">
        <f>VLOOKUP(C618,IP!D$2:E$701,2,FALSE)</f>
        <v>0</v>
      </c>
    </row>
    <row r="619" spans="1:4">
      <c r="A619" s="26" t="s">
        <v>821</v>
      </c>
      <c r="B619" s="26" t="s">
        <v>57</v>
      </c>
      <c r="C619" s="19" t="s">
        <v>480</v>
      </c>
      <c r="D619" s="25">
        <f>VLOOKUP(C619,IP!D$2:E$701,2,FALSE)</f>
        <v>0</v>
      </c>
    </row>
    <row r="620" spans="1:4">
      <c r="A620" s="26" t="s">
        <v>821</v>
      </c>
      <c r="B620" s="26" t="s">
        <v>50</v>
      </c>
      <c r="C620" s="19" t="s">
        <v>477</v>
      </c>
      <c r="D620" s="25">
        <f>VLOOKUP(C620,IP!D$2:E$701,2,FALSE)</f>
        <v>0</v>
      </c>
    </row>
    <row r="621" spans="1:4">
      <c r="A621" s="26" t="s">
        <v>66</v>
      </c>
      <c r="B621" s="26" t="s">
        <v>51</v>
      </c>
      <c r="C621" s="16" t="s">
        <v>116</v>
      </c>
      <c r="D621" s="25">
        <f>VLOOKUP(C621,IP!D$2:E$701,2,FALSE)</f>
        <v>0</v>
      </c>
    </row>
    <row r="622" spans="1:4">
      <c r="A622" s="26" t="s">
        <v>821</v>
      </c>
      <c r="B622" s="26" t="s">
        <v>49</v>
      </c>
      <c r="C622" s="19" t="s">
        <v>476</v>
      </c>
      <c r="D622" s="25">
        <f>VLOOKUP(C622,IP!D$2:E$701,2,FALSE)</f>
        <v>0</v>
      </c>
    </row>
    <row r="623" spans="1:4">
      <c r="A623" s="26" t="s">
        <v>78</v>
      </c>
      <c r="B623" s="26" t="s">
        <v>45</v>
      </c>
      <c r="C623" s="16" t="s">
        <v>688</v>
      </c>
      <c r="D623" s="25">
        <f>VLOOKUP(C623,IP!D$2:E$701,2,FALSE)</f>
        <v>0</v>
      </c>
    </row>
    <row r="624" spans="1:4">
      <c r="A624" s="26" t="s">
        <v>65</v>
      </c>
      <c r="B624" s="26" t="s">
        <v>52</v>
      </c>
      <c r="C624" s="14" t="s">
        <v>97</v>
      </c>
      <c r="D624" s="25">
        <f>VLOOKUP(C624,IP!D$2:E$701,2,FALSE)</f>
        <v>0</v>
      </c>
    </row>
    <row r="625" spans="1:4">
      <c r="A625" s="26" t="s">
        <v>65</v>
      </c>
      <c r="B625" s="26" t="s">
        <v>51</v>
      </c>
      <c r="C625" s="14" t="s">
        <v>96</v>
      </c>
      <c r="D625" s="25">
        <f>VLOOKUP(C625,IP!D$2:E$701,2,FALSE)</f>
        <v>0</v>
      </c>
    </row>
    <row r="626" spans="1:4">
      <c r="A626" s="26" t="s">
        <v>821</v>
      </c>
      <c r="B626" s="26" t="s">
        <v>38</v>
      </c>
      <c r="C626" s="19" t="s">
        <v>150</v>
      </c>
      <c r="D626" s="25">
        <f>VLOOKUP(C626,IP!D$2:E$701,2,FALSE)</f>
        <v>0</v>
      </c>
    </row>
    <row r="627" spans="1:4">
      <c r="A627" s="26" t="s">
        <v>66</v>
      </c>
      <c r="B627" s="26" t="s">
        <v>56</v>
      </c>
      <c r="C627" s="16" t="s">
        <v>118</v>
      </c>
      <c r="D627" s="25">
        <f>VLOOKUP(C627,IP!D$2:E$701,2,FALSE)</f>
        <v>0</v>
      </c>
    </row>
    <row r="628" spans="1:4">
      <c r="A628" s="26" t="s">
        <v>821</v>
      </c>
      <c r="B628" s="26" t="s">
        <v>51</v>
      </c>
      <c r="C628" s="19" t="s">
        <v>148</v>
      </c>
      <c r="D628" s="25">
        <f>VLOOKUP(C628,IP!D$2:E$701,2,FALSE)</f>
        <v>0</v>
      </c>
    </row>
    <row r="629" spans="1:4">
      <c r="A629" s="26" t="s">
        <v>821</v>
      </c>
      <c r="B629" s="26" t="s">
        <v>52</v>
      </c>
      <c r="C629" s="19" t="s">
        <v>149</v>
      </c>
      <c r="D629" s="25">
        <f>VLOOKUP(C629,IP!D$2:E$701,2,FALSE)</f>
        <v>0</v>
      </c>
    </row>
    <row r="630" spans="1:4">
      <c r="A630" s="26" t="s">
        <v>823</v>
      </c>
      <c r="B630" s="26" t="s">
        <v>60</v>
      </c>
      <c r="C630" s="19" t="s">
        <v>566</v>
      </c>
      <c r="D630" s="25">
        <f>VLOOKUP(C630,IP!D$2:E$701,2,FALSE)</f>
        <v>0</v>
      </c>
    </row>
    <row r="631" spans="1:4">
      <c r="A631" s="26" t="s">
        <v>821</v>
      </c>
      <c r="B631" s="26" t="s">
        <v>48</v>
      </c>
      <c r="C631" s="19" t="s">
        <v>475</v>
      </c>
      <c r="D631" s="25">
        <f>VLOOKUP(C631,IP!D$2:E$701,2,FALSE)</f>
        <v>0</v>
      </c>
    </row>
    <row r="632" spans="1:4">
      <c r="A632" s="26" t="s">
        <v>66</v>
      </c>
      <c r="B632" s="26" t="s">
        <v>49</v>
      </c>
      <c r="C632" s="16" t="s">
        <v>115</v>
      </c>
      <c r="D632" s="25">
        <f>VLOOKUP(C632,IP!D$2:E$701,2,FALSE)</f>
        <v>0</v>
      </c>
    </row>
    <row r="633" spans="1:4">
      <c r="A633" s="26" t="s">
        <v>65</v>
      </c>
      <c r="B633" s="26" t="s">
        <v>48</v>
      </c>
      <c r="C633" s="14" t="s">
        <v>93</v>
      </c>
      <c r="D633" s="25">
        <f>VLOOKUP(C633,IP!D$2:E$701,2,FALSE)</f>
        <v>0</v>
      </c>
    </row>
    <row r="634" spans="1:4">
      <c r="A634" s="26" t="s">
        <v>75</v>
      </c>
      <c r="B634" s="26" t="s">
        <v>55</v>
      </c>
      <c r="C634" s="22" t="s">
        <v>285</v>
      </c>
      <c r="D634" s="25">
        <f>VLOOKUP(C634,IP!D$2:E$701,2,FALSE)</f>
        <v>0</v>
      </c>
    </row>
    <row r="635" spans="1:4">
      <c r="A635" s="26" t="s">
        <v>76</v>
      </c>
      <c r="B635" s="26" t="s">
        <v>43</v>
      </c>
      <c r="C635" s="23" t="s">
        <v>299</v>
      </c>
      <c r="D635" s="25">
        <f>VLOOKUP(C635,IP!D$2:E$701,2,FALSE)</f>
        <v>0</v>
      </c>
    </row>
    <row r="636" spans="1:4">
      <c r="A636" s="26" t="s">
        <v>65</v>
      </c>
      <c r="B636" s="26" t="s">
        <v>43</v>
      </c>
      <c r="C636" s="14" t="s">
        <v>88</v>
      </c>
      <c r="D636" s="25">
        <f>VLOOKUP(C636,IP!D$2:E$701,2,FALSE)</f>
        <v>0</v>
      </c>
    </row>
    <row r="637" spans="1:4">
      <c r="A637" s="26" t="s">
        <v>66</v>
      </c>
      <c r="B637" s="26" t="s">
        <v>46</v>
      </c>
      <c r="C637" s="16" t="s">
        <v>431</v>
      </c>
      <c r="D637" s="25">
        <f>VLOOKUP(C637,IP!D$2:E$701,2,FALSE)</f>
        <v>0</v>
      </c>
    </row>
    <row r="638" spans="1:4">
      <c r="A638" s="26" t="s">
        <v>69</v>
      </c>
      <c r="B638" s="26" t="s">
        <v>43</v>
      </c>
      <c r="C638" s="16" t="s">
        <v>490</v>
      </c>
      <c r="D638" s="25">
        <f>VLOOKUP(C638,IP!D$2:E$701,2,FALSE)</f>
        <v>0</v>
      </c>
    </row>
    <row r="639" spans="1:4">
      <c r="A639" s="26" t="s">
        <v>821</v>
      </c>
      <c r="B639" s="26" t="s">
        <v>39</v>
      </c>
      <c r="C639" s="19" t="s">
        <v>142</v>
      </c>
      <c r="D639" s="25">
        <f>VLOOKUP(C639,IP!D$2:E$701,2,FALSE)</f>
        <v>0</v>
      </c>
    </row>
    <row r="640" spans="1:4">
      <c r="A640" s="26" t="s">
        <v>831</v>
      </c>
      <c r="B640" s="26" t="s">
        <v>50</v>
      </c>
      <c r="C640" s="16" t="s">
        <v>808</v>
      </c>
      <c r="D640" s="25">
        <f>VLOOKUP(C640,IP!D$2:E$701,2,FALSE)</f>
        <v>0</v>
      </c>
    </row>
    <row r="641" spans="1:4">
      <c r="A641" s="26" t="s">
        <v>65</v>
      </c>
      <c r="B641" s="26" t="s">
        <v>50</v>
      </c>
      <c r="C641" s="14" t="s">
        <v>95</v>
      </c>
      <c r="D641" s="25">
        <f>VLOOKUP(C641,IP!D$2:E$701,2,FALSE)</f>
        <v>0</v>
      </c>
    </row>
    <row r="642" spans="1:4">
      <c r="A642" s="26" t="s">
        <v>74</v>
      </c>
      <c r="B642" s="26" t="s">
        <v>60</v>
      </c>
      <c r="C642" s="16" t="s">
        <v>266</v>
      </c>
      <c r="D642" s="25">
        <f>VLOOKUP(C642,IP!D$2:E$701,2,FALSE)</f>
        <v>0</v>
      </c>
    </row>
    <row r="643" spans="1:4">
      <c r="A643" s="26" t="s">
        <v>821</v>
      </c>
      <c r="B643" s="26" t="s">
        <v>46</v>
      </c>
      <c r="C643" s="19" t="s">
        <v>147</v>
      </c>
      <c r="D643" s="25">
        <f>VLOOKUP(C643,IP!D$2:E$701,2,FALSE)</f>
        <v>0</v>
      </c>
    </row>
    <row r="644" spans="1:4">
      <c r="A644" s="26" t="s">
        <v>66</v>
      </c>
      <c r="B644" s="26" t="s">
        <v>37</v>
      </c>
      <c r="C644" s="16" t="s">
        <v>427</v>
      </c>
      <c r="D644" s="25">
        <f>VLOOKUP(C644,IP!D$2:E$701,2,FALSE)</f>
        <v>0</v>
      </c>
    </row>
    <row r="645" spans="1:4">
      <c r="A645" s="26" t="s">
        <v>822</v>
      </c>
      <c r="B645" s="26" t="s">
        <v>39</v>
      </c>
      <c r="C645" s="16" t="s">
        <v>505</v>
      </c>
      <c r="D645" s="25">
        <f>VLOOKUP(C645,IP!D$2:E$701,2,FALSE)</f>
        <v>0</v>
      </c>
    </row>
    <row r="646" spans="1:4">
      <c r="A646" s="26" t="s">
        <v>68</v>
      </c>
      <c r="B646" s="26" t="s">
        <v>51</v>
      </c>
      <c r="C646" s="18" t="s">
        <v>133</v>
      </c>
      <c r="D646" s="25">
        <f>VLOOKUP(C646,IP!D$2:E$701,2,FALSE)</f>
        <v>0</v>
      </c>
    </row>
    <row r="647" spans="1:4">
      <c r="A647" s="26" t="s">
        <v>69</v>
      </c>
      <c r="B647" s="26" t="s">
        <v>47</v>
      </c>
      <c r="C647" s="16" t="s">
        <v>493</v>
      </c>
      <c r="D647" s="25">
        <f>VLOOKUP(C647,IP!D$2:E$701,2,FALSE)</f>
        <v>0</v>
      </c>
    </row>
    <row r="648" spans="1:4">
      <c r="A648" s="26" t="s">
        <v>74</v>
      </c>
      <c r="B648" s="26" t="s">
        <v>45</v>
      </c>
      <c r="C648" s="16" t="s">
        <v>251</v>
      </c>
      <c r="D648" s="25">
        <f>VLOOKUP(C648,IP!D$2:E$701,2,FALSE)</f>
        <v>0</v>
      </c>
    </row>
    <row r="649" spans="1:4">
      <c r="A649" s="26" t="s">
        <v>830</v>
      </c>
      <c r="B649" s="26" t="s">
        <v>37</v>
      </c>
      <c r="C649" s="23" t="s">
        <v>770</v>
      </c>
      <c r="D649" s="25">
        <f>VLOOKUP(C649,IP!D$2:E$701,2,FALSE)</f>
        <v>0</v>
      </c>
    </row>
    <row r="650" spans="1:4">
      <c r="A650" s="26" t="s">
        <v>76</v>
      </c>
      <c r="B650" s="26" t="s">
        <v>60</v>
      </c>
      <c r="C650" s="23" t="s">
        <v>315</v>
      </c>
      <c r="D650" s="25">
        <f>VLOOKUP(C650,IP!D$2:E$701,2,FALSE)</f>
        <v>0</v>
      </c>
    </row>
    <row r="651" spans="1:4">
      <c r="A651" s="26" t="s">
        <v>76</v>
      </c>
      <c r="B651" s="26" t="s">
        <v>52</v>
      </c>
      <c r="C651" s="23" t="s">
        <v>307</v>
      </c>
      <c r="D651" s="25">
        <f>VLOOKUP(C651,IP!D$2:E$701,2,FALSE)</f>
        <v>0</v>
      </c>
    </row>
    <row r="652" spans="1:4">
      <c r="A652" s="26" t="s">
        <v>830</v>
      </c>
      <c r="B652" s="26" t="s">
        <v>56</v>
      </c>
      <c r="C652" s="23" t="s">
        <v>789</v>
      </c>
      <c r="D652" s="25">
        <f>VLOOKUP(C652,IP!D$2:E$701,2,FALSE)</f>
        <v>0</v>
      </c>
    </row>
    <row r="653" spans="1:4">
      <c r="A653" s="26" t="s">
        <v>819</v>
      </c>
      <c r="B653" s="26" t="s">
        <v>49</v>
      </c>
      <c r="C653" s="16" t="s">
        <v>415</v>
      </c>
      <c r="D653" s="25">
        <f>VLOOKUP(C653,IP!D$2:E$701,2,FALSE)</f>
        <v>0</v>
      </c>
    </row>
    <row r="654" spans="1:4">
      <c r="A654" s="26" t="s">
        <v>68</v>
      </c>
      <c r="B654" s="26" t="s">
        <v>58</v>
      </c>
      <c r="C654" s="18" t="s">
        <v>138</v>
      </c>
      <c r="D654" s="25">
        <f>VLOOKUP(C654,IP!D$2:E$701,2,FALSE)</f>
        <v>0</v>
      </c>
    </row>
    <row r="655" spans="1:4">
      <c r="A655" s="26" t="s">
        <v>826</v>
      </c>
      <c r="B655" s="26" t="s">
        <v>58</v>
      </c>
      <c r="C655" s="16" t="s">
        <v>636</v>
      </c>
      <c r="D655" s="25">
        <f>VLOOKUP(C655,IP!D$2:E$701,2,FALSE)</f>
        <v>0</v>
      </c>
    </row>
    <row r="656" spans="1:4">
      <c r="A656" s="26" t="s">
        <v>77</v>
      </c>
      <c r="B656" s="26" t="s">
        <v>38</v>
      </c>
      <c r="C656" s="16" t="s">
        <v>704</v>
      </c>
      <c r="D656" s="25">
        <f>VLOOKUP(C656,IP!D$2:E$701,2,FALSE)</f>
        <v>0</v>
      </c>
    </row>
    <row r="657" spans="1:4">
      <c r="A657" s="26" t="s">
        <v>75</v>
      </c>
      <c r="B657" s="26" t="s">
        <v>44</v>
      </c>
      <c r="C657" s="22" t="s">
        <v>274</v>
      </c>
      <c r="D657" s="25">
        <f>VLOOKUP(C657,IP!D$2:E$701,2,FALSE)</f>
        <v>0</v>
      </c>
    </row>
    <row r="658" spans="1:4">
      <c r="A658" s="26" t="s">
        <v>73</v>
      </c>
      <c r="B658" s="26" t="s">
        <v>49</v>
      </c>
      <c r="C658" s="16" t="s">
        <v>232</v>
      </c>
      <c r="D658" s="25">
        <f>VLOOKUP(C658,IP!D$2:E$701,2,FALSE)</f>
        <v>0</v>
      </c>
    </row>
    <row r="659" spans="1:4">
      <c r="A659" s="26" t="s">
        <v>67</v>
      </c>
      <c r="B659" s="26" t="s">
        <v>48</v>
      </c>
      <c r="C659" s="15" t="s">
        <v>392</v>
      </c>
      <c r="D659" s="25">
        <f>VLOOKUP(C659,IP!D$2:E$701,2,FALSE)</f>
        <v>0</v>
      </c>
    </row>
    <row r="660" spans="1:4">
      <c r="A660" s="26" t="s">
        <v>824</v>
      </c>
      <c r="B660" s="26" t="s">
        <v>55</v>
      </c>
      <c r="C660" s="16" t="s">
        <v>586</v>
      </c>
      <c r="D660" s="25">
        <f>VLOOKUP(C660,IP!D$2:E$701,2,FALSE)</f>
        <v>0</v>
      </c>
    </row>
    <row r="661" spans="1:4">
      <c r="A661" s="26" t="s">
        <v>69</v>
      </c>
      <c r="B661" s="26" t="s">
        <v>58</v>
      </c>
      <c r="C661" s="16" t="s">
        <v>500</v>
      </c>
      <c r="D661" s="25">
        <f>VLOOKUP(C661,IP!D$2:E$701,2,FALSE)</f>
        <v>0</v>
      </c>
    </row>
    <row r="662" spans="1:4">
      <c r="A662" s="26" t="s">
        <v>826</v>
      </c>
      <c r="B662" s="26" t="s">
        <v>53</v>
      </c>
      <c r="C662" s="16" t="s">
        <v>631</v>
      </c>
      <c r="D662" s="25">
        <f>VLOOKUP(C662,IP!D$2:E$701,2,FALSE)</f>
        <v>0</v>
      </c>
    </row>
    <row r="663" spans="1:4">
      <c r="A663" s="26" t="s">
        <v>67</v>
      </c>
      <c r="B663" s="26" t="s">
        <v>49</v>
      </c>
      <c r="C663" s="15" t="s">
        <v>393</v>
      </c>
      <c r="D663" s="25">
        <f>VLOOKUP(C663,IP!D$2:E$701,2,FALSE)</f>
        <v>0</v>
      </c>
    </row>
    <row r="664" spans="1:4">
      <c r="A664" s="26" t="s">
        <v>78</v>
      </c>
      <c r="B664" s="26" t="s">
        <v>49</v>
      </c>
      <c r="C664" s="16" t="s">
        <v>692</v>
      </c>
      <c r="D664" s="25">
        <f>VLOOKUP(C664,IP!D$2:E$701,2,FALSE)</f>
        <v>0</v>
      </c>
    </row>
    <row r="665" spans="1:4">
      <c r="A665" s="26" t="s">
        <v>70</v>
      </c>
      <c r="B665" s="26" t="s">
        <v>45</v>
      </c>
      <c r="C665" s="18" t="s">
        <v>485</v>
      </c>
      <c r="D665" s="25">
        <f>VLOOKUP(C665,IP!D$2:E$701,2,FALSE)</f>
        <v>0</v>
      </c>
    </row>
    <row r="666" spans="1:4">
      <c r="A666" s="26" t="s">
        <v>67</v>
      </c>
      <c r="B666" s="26" t="s">
        <v>58</v>
      </c>
      <c r="C666" s="15" t="s">
        <v>401</v>
      </c>
      <c r="D666" s="25">
        <f>VLOOKUP(C666,IP!D$2:E$701,2,FALSE)</f>
        <v>0</v>
      </c>
    </row>
    <row r="667" spans="1:4">
      <c r="A667" s="26" t="s">
        <v>824</v>
      </c>
      <c r="B667" s="26" t="s">
        <v>44</v>
      </c>
      <c r="C667" s="16" t="s">
        <v>575</v>
      </c>
      <c r="D667" s="25">
        <f>VLOOKUP(C667,IP!D$2:E$701,2,FALSE)</f>
        <v>0</v>
      </c>
    </row>
    <row r="668" spans="1:4">
      <c r="A668" s="26" t="s">
        <v>78</v>
      </c>
      <c r="B668" s="26" t="s">
        <v>52</v>
      </c>
      <c r="C668" s="16" t="s">
        <v>695</v>
      </c>
      <c r="D668" s="25">
        <f>VLOOKUP(C668,IP!D$2:E$701,2,FALSE)</f>
        <v>0</v>
      </c>
    </row>
    <row r="669" spans="1:4">
      <c r="A669" s="26" t="s">
        <v>820</v>
      </c>
      <c r="B669" s="26" t="s">
        <v>58</v>
      </c>
      <c r="C669" s="17" t="s">
        <v>458</v>
      </c>
      <c r="D669" s="25">
        <f>VLOOKUP(C669,IP!D$2:E$701,2,FALSE)</f>
        <v>0</v>
      </c>
    </row>
    <row r="670" spans="1:4">
      <c r="A670" s="26" t="s">
        <v>73</v>
      </c>
      <c r="B670" s="26" t="s">
        <v>51</v>
      </c>
      <c r="C670" s="16" t="s">
        <v>234</v>
      </c>
      <c r="D670" s="25">
        <f>VLOOKUP(C670,IP!D$2:E$701,2,FALSE)</f>
        <v>0</v>
      </c>
    </row>
    <row r="671" spans="1:4">
      <c r="A671" s="26" t="s">
        <v>73</v>
      </c>
      <c r="B671" s="26" t="s">
        <v>53</v>
      </c>
      <c r="C671" s="16" t="s">
        <v>235</v>
      </c>
      <c r="D671" s="25">
        <f>VLOOKUP(C671,IP!D$2:E$701,2,FALSE)</f>
        <v>0</v>
      </c>
    </row>
    <row r="672" spans="1:4">
      <c r="A672" s="26" t="s">
        <v>75</v>
      </c>
      <c r="B672" s="26" t="s">
        <v>50</v>
      </c>
      <c r="C672" s="22" t="s">
        <v>280</v>
      </c>
      <c r="D672" s="25">
        <f>VLOOKUP(C672,IP!D$2:E$701,2,FALSE)</f>
        <v>0</v>
      </c>
    </row>
    <row r="673" spans="1:4">
      <c r="A673" s="26" t="s">
        <v>65</v>
      </c>
      <c r="B673" s="26" t="s">
        <v>53</v>
      </c>
      <c r="C673" s="14" t="s">
        <v>98</v>
      </c>
      <c r="D673" s="25">
        <f>VLOOKUP(C673,IP!D$2:E$701,2,FALSE)</f>
        <v>0</v>
      </c>
    </row>
    <row r="674" spans="1:4">
      <c r="A674" s="26" t="s">
        <v>68</v>
      </c>
      <c r="B674" s="26" t="s">
        <v>57</v>
      </c>
      <c r="C674" s="18" t="s">
        <v>137</v>
      </c>
      <c r="D674" s="25">
        <f>VLOOKUP(C674,IP!D$2:E$701,2,FALSE)</f>
        <v>0</v>
      </c>
    </row>
    <row r="675" spans="1:4">
      <c r="A675" s="26" t="s">
        <v>824</v>
      </c>
      <c r="B675" s="26" t="s">
        <v>50</v>
      </c>
      <c r="C675" s="16" t="s">
        <v>581</v>
      </c>
      <c r="D675" s="25">
        <f>VLOOKUP(C675,IP!D$2:E$701,2,FALSE)</f>
        <v>0</v>
      </c>
    </row>
    <row r="676" spans="1:4">
      <c r="A676" s="26" t="s">
        <v>69</v>
      </c>
      <c r="B676" s="26" t="s">
        <v>45</v>
      </c>
      <c r="C676" s="16" t="s">
        <v>491</v>
      </c>
      <c r="D676" s="25">
        <f>VLOOKUP(C676,IP!D$2:E$701,2,FALSE)</f>
        <v>0</v>
      </c>
    </row>
    <row r="677" spans="1:4">
      <c r="A677" s="26" t="s">
        <v>74</v>
      </c>
      <c r="B677" s="26" t="s">
        <v>53</v>
      </c>
      <c r="C677" s="16" t="s">
        <v>259</v>
      </c>
      <c r="D677" s="25">
        <f>VLOOKUP(C677,IP!D$2:E$701,2,FALSE)</f>
        <v>0</v>
      </c>
    </row>
    <row r="678" spans="1:4">
      <c r="A678" s="26" t="s">
        <v>79</v>
      </c>
      <c r="B678" s="26" t="s">
        <v>46</v>
      </c>
      <c r="C678" s="14" t="s">
        <v>674</v>
      </c>
      <c r="D678" s="25">
        <f>VLOOKUP(C678,IP!D$2:E$701,2,FALSE)</f>
        <v>0</v>
      </c>
    </row>
    <row r="679" spans="1:4">
      <c r="A679" s="26" t="s">
        <v>79</v>
      </c>
      <c r="B679" s="26" t="s">
        <v>58</v>
      </c>
      <c r="C679" s="14" t="s">
        <v>680</v>
      </c>
      <c r="D679" s="25">
        <f>VLOOKUP(C679,IP!D$2:E$701,2,FALSE)</f>
        <v>0</v>
      </c>
    </row>
    <row r="680" spans="1:4">
      <c r="A680" s="26" t="s">
        <v>79</v>
      </c>
      <c r="B680" s="26" t="s">
        <v>57</v>
      </c>
      <c r="C680" s="14" t="s">
        <v>679</v>
      </c>
      <c r="D680" s="25">
        <f>VLOOKUP(C680,IP!D$2:E$701,2,FALSE)</f>
        <v>0</v>
      </c>
    </row>
    <row r="681" spans="1:4">
      <c r="A681" s="26" t="s">
        <v>79</v>
      </c>
      <c r="B681" s="26" t="s">
        <v>49</v>
      </c>
      <c r="C681" s="14" t="s">
        <v>325</v>
      </c>
      <c r="D681" s="25">
        <f>VLOOKUP(C681,IP!D$2:E$701,2,FALSE)</f>
        <v>0</v>
      </c>
    </row>
    <row r="682" spans="1:4">
      <c r="A682" s="26" t="s">
        <v>79</v>
      </c>
      <c r="B682" s="26" t="s">
        <v>51</v>
      </c>
      <c r="C682" s="14" t="s">
        <v>676</v>
      </c>
      <c r="D682" s="25">
        <f>VLOOKUP(C682,IP!D$2:E$701,2,FALSE)</f>
        <v>0</v>
      </c>
    </row>
    <row r="683" spans="1:4">
      <c r="A683" s="26" t="s">
        <v>79</v>
      </c>
      <c r="B683" s="26" t="s">
        <v>54</v>
      </c>
      <c r="C683" s="14" t="s">
        <v>678</v>
      </c>
      <c r="D683" s="25">
        <f>VLOOKUP(C683,IP!D$2:E$701,2,FALSE)</f>
        <v>0</v>
      </c>
    </row>
    <row r="684" spans="1:4">
      <c r="A684" s="26" t="s">
        <v>79</v>
      </c>
      <c r="B684" s="26" t="s">
        <v>53</v>
      </c>
      <c r="C684" s="14" t="s">
        <v>677</v>
      </c>
      <c r="D684" s="25">
        <f>VLOOKUP(C684,IP!D$2:E$701,2,FALSE)</f>
        <v>0</v>
      </c>
    </row>
    <row r="685" spans="1:4">
      <c r="A685" s="26" t="s">
        <v>79</v>
      </c>
      <c r="B685" s="26" t="s">
        <v>37</v>
      </c>
      <c r="C685" s="14" t="s">
        <v>669</v>
      </c>
      <c r="D685" s="25">
        <f>VLOOKUP(C685,IP!D$2:E$701,2,FALSE)</f>
        <v>0</v>
      </c>
    </row>
    <row r="686" spans="1:4">
      <c r="A686" s="26" t="s">
        <v>79</v>
      </c>
      <c r="B686" s="26" t="s">
        <v>60</v>
      </c>
      <c r="C686" s="14" t="s">
        <v>323</v>
      </c>
      <c r="D686" s="25">
        <f>VLOOKUP(C686,IP!D$2:E$701,2,FALSE)</f>
        <v>0</v>
      </c>
    </row>
    <row r="687" spans="1:4">
      <c r="A687" s="26" t="s">
        <v>79</v>
      </c>
      <c r="B687" s="26" t="s">
        <v>44</v>
      </c>
      <c r="C687" s="14" t="s">
        <v>322</v>
      </c>
      <c r="D687" s="25">
        <f>VLOOKUP(C687,IP!D$2:E$701,2,FALSE)</f>
        <v>0</v>
      </c>
    </row>
    <row r="688" spans="1:4">
      <c r="A688" s="26" t="s">
        <v>79</v>
      </c>
      <c r="B688" s="26" t="s">
        <v>47</v>
      </c>
      <c r="C688" s="14" t="s">
        <v>675</v>
      </c>
      <c r="D688" s="25">
        <f>VLOOKUP(C688,IP!D$2:E$701,2,FALSE)</f>
        <v>0</v>
      </c>
    </row>
    <row r="689" spans="1:4">
      <c r="A689" s="26" t="s">
        <v>79</v>
      </c>
      <c r="B689" s="26" t="s">
        <v>45</v>
      </c>
      <c r="C689" s="14" t="s">
        <v>673</v>
      </c>
      <c r="D689" s="25">
        <f>VLOOKUP(C689,IP!D$2:E$701,2,FALSE)</f>
        <v>0</v>
      </c>
    </row>
    <row r="690" spans="1:4">
      <c r="A690" s="26" t="s">
        <v>79</v>
      </c>
      <c r="B690" s="26" t="s">
        <v>41</v>
      </c>
      <c r="C690" s="14" t="s">
        <v>671</v>
      </c>
      <c r="D690" s="25">
        <f>VLOOKUP(C690,IP!D$2:E$701,2,FALSE)</f>
        <v>0</v>
      </c>
    </row>
    <row r="691" spans="1:4">
      <c r="A691" s="26" t="s">
        <v>79</v>
      </c>
      <c r="B691" s="26" t="s">
        <v>40</v>
      </c>
      <c r="C691" s="14" t="s">
        <v>329</v>
      </c>
      <c r="D691" s="25">
        <f>VLOOKUP(C691,IP!D$2:E$701,2,FALSE)</f>
        <v>0</v>
      </c>
    </row>
    <row r="692" spans="1:4">
      <c r="A692" s="26" t="s">
        <v>79</v>
      </c>
      <c r="B692" s="26" t="s">
        <v>50</v>
      </c>
      <c r="C692" s="14" t="s">
        <v>324</v>
      </c>
      <c r="D692" s="25">
        <f>VLOOKUP(C692,IP!D$2:E$701,2,FALSE)</f>
        <v>0</v>
      </c>
    </row>
    <row r="693" spans="1:4">
      <c r="A693" s="26" t="s">
        <v>76</v>
      </c>
      <c r="B693" s="26" t="s">
        <v>57</v>
      </c>
      <c r="C693" s="23" t="s">
        <v>312</v>
      </c>
      <c r="D693" s="25">
        <f>VLOOKUP(C693,IP!D$2:E$701,2,FALSE)</f>
        <v>0</v>
      </c>
    </row>
    <row r="694" spans="1:4">
      <c r="A694" s="26" t="s">
        <v>825</v>
      </c>
      <c r="B694" s="26" t="s">
        <v>38</v>
      </c>
      <c r="C694" s="16" t="s">
        <v>593</v>
      </c>
      <c r="D694" s="25">
        <f>VLOOKUP(C694,IP!D$2:E$701,2,FALSE)</f>
        <v>0</v>
      </c>
    </row>
    <row r="695" spans="1:4">
      <c r="A695" s="26" t="s">
        <v>76</v>
      </c>
      <c r="B695" s="26" t="s">
        <v>51</v>
      </c>
      <c r="C695" s="23" t="s">
        <v>306</v>
      </c>
      <c r="D695" s="25">
        <f>VLOOKUP(C695,IP!D$2:E$701,2,FALSE)</f>
        <v>0</v>
      </c>
    </row>
    <row r="696" spans="1:4">
      <c r="A696" s="26" t="s">
        <v>67</v>
      </c>
      <c r="B696" s="26" t="s">
        <v>47</v>
      </c>
      <c r="C696" s="15" t="s">
        <v>391</v>
      </c>
      <c r="D696" s="25">
        <f>VLOOKUP(C696,IP!D$2:E$701,2,FALSE)</f>
        <v>0</v>
      </c>
    </row>
    <row r="697" spans="1:4">
      <c r="A697" s="26" t="s">
        <v>829</v>
      </c>
      <c r="B697" s="26" t="s">
        <v>45</v>
      </c>
      <c r="C697" s="16" t="s">
        <v>759</v>
      </c>
      <c r="D697" s="25">
        <f>VLOOKUP(C697,IP!D$2:E$701,2,FALSE)</f>
        <v>0</v>
      </c>
    </row>
    <row r="698" spans="1:4">
      <c r="A698" s="26" t="s">
        <v>78</v>
      </c>
      <c r="B698" s="26" t="s">
        <v>51</v>
      </c>
      <c r="C698" s="16" t="s">
        <v>694</v>
      </c>
      <c r="D698" s="25">
        <f>VLOOKUP(C698,IP!D$2:E$701,2,FALSE)</f>
        <v>0</v>
      </c>
    </row>
    <row r="699" spans="1:4">
      <c r="A699" s="26" t="s">
        <v>77</v>
      </c>
      <c r="B699" s="26" t="s">
        <v>37</v>
      </c>
      <c r="C699" s="16" t="s">
        <v>703</v>
      </c>
      <c r="D699" s="25">
        <f>VLOOKUP(C699,IP!D$2:E$701,2,FALSE)</f>
        <v>0</v>
      </c>
    </row>
    <row r="700" spans="1:4">
      <c r="A700" s="26" t="s">
        <v>823</v>
      </c>
      <c r="B700" s="26" t="s">
        <v>56</v>
      </c>
      <c r="C700" s="19" t="s">
        <v>562</v>
      </c>
      <c r="D700" s="25">
        <f>VLOOKUP(C700,IP!D$2:E$701,2,FALSE)</f>
        <v>0</v>
      </c>
    </row>
    <row r="701" spans="1:4">
      <c r="A701" s="26" t="s">
        <v>68</v>
      </c>
      <c r="B701" s="26" t="s">
        <v>45</v>
      </c>
      <c r="C701" s="18" t="s">
        <v>466</v>
      </c>
      <c r="D701" s="25">
        <f>VLOOKUP(C701,IP!D$2:E$701,2,FALSE)</f>
        <v>0</v>
      </c>
    </row>
  </sheetData>
  <autoFilter ref="A1:D1">
    <sortState ref="A2:D701">
      <sortCondition descending="1" ref="D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W22" sqref="W22"/>
    </sheetView>
  </sheetViews>
  <sheetFormatPr defaultRowHeight="15"/>
  <cols>
    <col min="1" max="1" width="24.85546875" bestFit="1" customWidth="1"/>
    <col min="2" max="2" width="11.140625" style="24" bestFit="1" customWidth="1"/>
    <col min="3" max="4" width="6.42578125" style="24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24" t="s">
        <v>834</v>
      </c>
      <c r="B1" s="24" t="s">
        <v>832</v>
      </c>
      <c r="C1" s="24" t="s">
        <v>833</v>
      </c>
      <c r="D1" s="24" t="s">
        <v>349</v>
      </c>
      <c r="E1" s="24" t="s">
        <v>0</v>
      </c>
      <c r="F1" s="24" t="s">
        <v>1</v>
      </c>
      <c r="G1" s="24" t="s">
        <v>2</v>
      </c>
      <c r="H1" s="24" t="s">
        <v>3</v>
      </c>
      <c r="I1" s="24" t="s">
        <v>4</v>
      </c>
      <c r="J1" s="24" t="s">
        <v>835</v>
      </c>
      <c r="K1" s="24" t="s">
        <v>836</v>
      </c>
    </row>
    <row r="2" spans="1:11">
      <c r="A2" s="24" t="s">
        <v>837</v>
      </c>
      <c r="B2" s="42">
        <v>48000</v>
      </c>
      <c r="C2" s="24">
        <v>6</v>
      </c>
      <c r="D2" s="24" t="s">
        <v>65</v>
      </c>
      <c r="E2" s="24">
        <v>0</v>
      </c>
      <c r="F2" s="24">
        <v>1</v>
      </c>
      <c r="G2" s="24">
        <v>0</v>
      </c>
      <c r="H2" s="24">
        <v>10</v>
      </c>
      <c r="I2" s="24">
        <v>28</v>
      </c>
      <c r="J2" s="24">
        <v>62</v>
      </c>
      <c r="K2" s="24">
        <v>192</v>
      </c>
    </row>
    <row r="3" spans="1:11">
      <c r="A3" s="24" t="s">
        <v>838</v>
      </c>
      <c r="B3" s="42">
        <v>39000</v>
      </c>
      <c r="C3" s="24">
        <v>6</v>
      </c>
      <c r="D3" s="24" t="s">
        <v>67</v>
      </c>
      <c r="E3" s="24">
        <v>0</v>
      </c>
      <c r="F3" s="24">
        <v>1</v>
      </c>
      <c r="G3" s="24">
        <v>0</v>
      </c>
      <c r="H3" s="24">
        <v>21</v>
      </c>
      <c r="I3" s="24">
        <v>34</v>
      </c>
      <c r="J3" s="24">
        <v>191</v>
      </c>
      <c r="K3" s="24">
        <v>92</v>
      </c>
    </row>
    <row r="4" spans="1:11">
      <c r="A4" s="24" t="s">
        <v>839</v>
      </c>
      <c r="B4" s="42">
        <v>49000</v>
      </c>
      <c r="C4" s="24">
        <v>6</v>
      </c>
      <c r="D4" s="24" t="s">
        <v>819</v>
      </c>
      <c r="E4" s="24">
        <v>1</v>
      </c>
      <c r="F4" s="24">
        <v>0</v>
      </c>
      <c r="G4" s="24">
        <v>0</v>
      </c>
      <c r="H4" s="24">
        <v>28</v>
      </c>
      <c r="I4" s="24">
        <v>10</v>
      </c>
      <c r="J4" s="24">
        <v>83</v>
      </c>
      <c r="K4" s="24">
        <v>130</v>
      </c>
    </row>
    <row r="5" spans="1:11">
      <c r="A5" s="24" t="s">
        <v>840</v>
      </c>
      <c r="B5" s="42">
        <v>49000</v>
      </c>
      <c r="C5" s="24">
        <v>8</v>
      </c>
      <c r="D5" s="24" t="s">
        <v>66</v>
      </c>
      <c r="E5" s="24">
        <v>0</v>
      </c>
      <c r="F5" s="24">
        <v>1</v>
      </c>
      <c r="G5" s="24">
        <v>0</v>
      </c>
      <c r="H5" s="24">
        <v>14</v>
      </c>
      <c r="I5" s="24">
        <v>28</v>
      </c>
      <c r="J5" s="24">
        <v>80</v>
      </c>
      <c r="K5" s="24">
        <v>183</v>
      </c>
    </row>
    <row r="6" spans="1:11">
      <c r="A6" s="24" t="s">
        <v>841</v>
      </c>
      <c r="B6" s="42">
        <v>41000</v>
      </c>
      <c r="C6" s="24">
        <v>6</v>
      </c>
      <c r="D6" s="24" t="s">
        <v>820</v>
      </c>
      <c r="E6" s="24">
        <v>1</v>
      </c>
      <c r="F6" s="24">
        <v>0</v>
      </c>
      <c r="G6" s="24">
        <v>0</v>
      </c>
      <c r="H6" s="24">
        <v>34</v>
      </c>
      <c r="I6" s="24">
        <v>21</v>
      </c>
      <c r="J6" s="24">
        <v>184</v>
      </c>
      <c r="K6" s="24">
        <v>123</v>
      </c>
    </row>
    <row r="7" spans="1:11">
      <c r="A7" s="24" t="s">
        <v>842</v>
      </c>
      <c r="B7" s="42">
        <v>48000</v>
      </c>
      <c r="C7" s="24">
        <v>9</v>
      </c>
      <c r="D7" s="24" t="s">
        <v>68</v>
      </c>
      <c r="E7" s="24">
        <v>0</v>
      </c>
      <c r="F7" s="24">
        <v>1</v>
      </c>
      <c r="G7" s="24">
        <v>0</v>
      </c>
      <c r="H7" s="24">
        <v>26</v>
      </c>
      <c r="I7" s="24">
        <v>38</v>
      </c>
      <c r="J7" s="24">
        <v>68</v>
      </c>
      <c r="K7" s="24">
        <v>260</v>
      </c>
    </row>
    <row r="8" spans="1:11">
      <c r="A8" s="24" t="s">
        <v>843</v>
      </c>
      <c r="B8" s="42">
        <v>37000</v>
      </c>
      <c r="C8" s="24">
        <v>9</v>
      </c>
      <c r="D8" s="24" t="s">
        <v>821</v>
      </c>
      <c r="E8" s="24">
        <v>0</v>
      </c>
      <c r="F8" s="24">
        <v>1</v>
      </c>
      <c r="G8" s="24">
        <v>0</v>
      </c>
      <c r="H8" s="24">
        <v>17</v>
      </c>
      <c r="I8" s="24">
        <v>24</v>
      </c>
      <c r="J8" s="24">
        <v>207</v>
      </c>
      <c r="K8" s="24">
        <v>55</v>
      </c>
    </row>
    <row r="9" spans="1:11">
      <c r="A9" s="24" t="s">
        <v>844</v>
      </c>
      <c r="B9" s="42">
        <v>40000</v>
      </c>
      <c r="C9" s="24">
        <v>9</v>
      </c>
      <c r="D9" s="24" t="s">
        <v>70</v>
      </c>
      <c r="E9" s="24">
        <v>0</v>
      </c>
      <c r="F9" s="24">
        <v>1</v>
      </c>
      <c r="G9" s="24">
        <v>0</v>
      </c>
      <c r="H9" s="24">
        <v>7</v>
      </c>
      <c r="I9" s="24">
        <v>21</v>
      </c>
      <c r="J9" s="24">
        <v>127</v>
      </c>
      <c r="K9" s="24">
        <v>74</v>
      </c>
    </row>
    <row r="10" spans="1:11">
      <c r="A10" s="24" t="s">
        <v>845</v>
      </c>
      <c r="B10" s="42">
        <v>42000</v>
      </c>
      <c r="C10" s="24">
        <v>9</v>
      </c>
      <c r="D10" s="24" t="s">
        <v>69</v>
      </c>
      <c r="E10" s="24">
        <v>1</v>
      </c>
      <c r="F10" s="24">
        <v>0</v>
      </c>
      <c r="G10" s="24">
        <v>0</v>
      </c>
      <c r="H10" s="24">
        <v>21</v>
      </c>
      <c r="I10" s="24">
        <v>14</v>
      </c>
      <c r="J10" s="24">
        <v>99</v>
      </c>
      <c r="K10" s="24">
        <v>65</v>
      </c>
    </row>
    <row r="11" spans="1:11">
      <c r="A11" s="24" t="s">
        <v>846</v>
      </c>
      <c r="B11" s="42">
        <v>42000</v>
      </c>
      <c r="C11" s="24">
        <v>9</v>
      </c>
      <c r="D11" s="24" t="s">
        <v>822</v>
      </c>
      <c r="E11" s="24">
        <v>1</v>
      </c>
      <c r="F11" s="24">
        <v>0</v>
      </c>
      <c r="G11" s="24">
        <v>0</v>
      </c>
      <c r="H11" s="24">
        <v>14</v>
      </c>
      <c r="I11" s="24">
        <v>10</v>
      </c>
      <c r="J11" s="24">
        <v>174</v>
      </c>
      <c r="K11" s="24">
        <v>14</v>
      </c>
    </row>
    <row r="12" spans="1:11">
      <c r="A12" s="24" t="s">
        <v>847</v>
      </c>
      <c r="B12" s="42">
        <v>52000</v>
      </c>
      <c r="C12" s="24">
        <v>7</v>
      </c>
      <c r="D12" s="24" t="s">
        <v>72</v>
      </c>
      <c r="E12" s="24">
        <v>1</v>
      </c>
      <c r="F12" s="24">
        <v>0</v>
      </c>
      <c r="G12" s="24">
        <v>0</v>
      </c>
      <c r="H12" s="24">
        <v>30</v>
      </c>
      <c r="I12" s="24">
        <v>28</v>
      </c>
      <c r="J12" s="24">
        <v>96</v>
      </c>
      <c r="K12" s="24">
        <v>176</v>
      </c>
    </row>
    <row r="13" spans="1:11">
      <c r="A13" s="24" t="s">
        <v>848</v>
      </c>
      <c r="B13" s="42">
        <v>42000</v>
      </c>
      <c r="C13" s="24">
        <v>7</v>
      </c>
      <c r="D13" s="24" t="s">
        <v>73</v>
      </c>
      <c r="E13" s="24">
        <v>1</v>
      </c>
      <c r="F13" s="24">
        <v>0</v>
      </c>
      <c r="G13" s="24">
        <v>0</v>
      </c>
      <c r="H13" s="24">
        <v>31</v>
      </c>
      <c r="I13" s="24">
        <v>28</v>
      </c>
      <c r="J13" s="24">
        <v>74</v>
      </c>
      <c r="K13" s="24">
        <v>265</v>
      </c>
    </row>
    <row r="14" spans="1:11">
      <c r="A14" s="24" t="s">
        <v>849</v>
      </c>
      <c r="B14" s="42">
        <v>48000</v>
      </c>
      <c r="C14" s="24">
        <v>7</v>
      </c>
      <c r="D14" s="24" t="s">
        <v>823</v>
      </c>
      <c r="E14" s="24">
        <v>0</v>
      </c>
      <c r="F14" s="24">
        <v>1</v>
      </c>
      <c r="G14" s="24">
        <v>0</v>
      </c>
      <c r="H14" s="24">
        <v>28</v>
      </c>
      <c r="I14" s="24">
        <v>30</v>
      </c>
      <c r="J14" s="24">
        <v>235</v>
      </c>
      <c r="K14" s="24">
        <v>114</v>
      </c>
    </row>
    <row r="15" spans="1:11">
      <c r="A15" s="24" t="s">
        <v>850</v>
      </c>
      <c r="B15" s="42">
        <v>45000</v>
      </c>
      <c r="C15" s="24">
        <v>7</v>
      </c>
      <c r="D15" s="24" t="s">
        <v>824</v>
      </c>
      <c r="E15" s="24">
        <v>0</v>
      </c>
      <c r="F15" s="24">
        <v>1</v>
      </c>
      <c r="G15" s="24">
        <v>0</v>
      </c>
      <c r="H15" s="24">
        <v>14</v>
      </c>
      <c r="I15" s="24">
        <v>21</v>
      </c>
      <c r="J15" s="24">
        <v>179</v>
      </c>
      <c r="K15" s="24">
        <v>32</v>
      </c>
    </row>
    <row r="16" spans="1:11">
      <c r="A16" s="24" t="s">
        <v>851</v>
      </c>
      <c r="B16" s="42">
        <v>42000</v>
      </c>
      <c r="C16" s="24">
        <v>5</v>
      </c>
      <c r="D16" s="24" t="s">
        <v>825</v>
      </c>
      <c r="E16" s="24">
        <v>0</v>
      </c>
      <c r="F16" s="24">
        <v>0</v>
      </c>
      <c r="G16" s="24">
        <v>1</v>
      </c>
      <c r="H16" s="24">
        <v>17</v>
      </c>
      <c r="I16" s="24">
        <v>17</v>
      </c>
      <c r="J16" s="24">
        <v>168</v>
      </c>
      <c r="K16" s="24">
        <v>92</v>
      </c>
    </row>
    <row r="17" spans="1:11">
      <c r="A17" s="24" t="s">
        <v>852</v>
      </c>
      <c r="B17" s="42">
        <v>48000</v>
      </c>
      <c r="C17" s="24">
        <v>5</v>
      </c>
      <c r="D17" s="24" t="s">
        <v>826</v>
      </c>
      <c r="E17" s="24">
        <v>1</v>
      </c>
      <c r="F17" s="24">
        <v>0</v>
      </c>
      <c r="G17" s="24">
        <v>0</v>
      </c>
      <c r="H17" s="24">
        <v>31</v>
      </c>
      <c r="I17" s="24">
        <v>3</v>
      </c>
      <c r="J17" s="24">
        <v>36</v>
      </c>
      <c r="K17" s="24">
        <v>53</v>
      </c>
    </row>
    <row r="18" spans="1:11">
      <c r="A18" s="24" t="s">
        <v>853</v>
      </c>
      <c r="B18" s="42">
        <v>54000</v>
      </c>
      <c r="C18" s="24">
        <v>5</v>
      </c>
      <c r="D18" s="24" t="s">
        <v>71</v>
      </c>
      <c r="E18" s="24">
        <v>0</v>
      </c>
      <c r="F18" s="24">
        <v>1</v>
      </c>
      <c r="G18" s="24">
        <v>0</v>
      </c>
      <c r="H18" s="24">
        <v>3</v>
      </c>
      <c r="I18" s="24">
        <v>31</v>
      </c>
      <c r="J18" s="24">
        <v>125</v>
      </c>
      <c r="K18" s="24">
        <v>71</v>
      </c>
    </row>
    <row r="19" spans="1:11">
      <c r="A19" s="24" t="s">
        <v>854</v>
      </c>
      <c r="B19" s="42">
        <v>39000</v>
      </c>
      <c r="C19" s="24">
        <v>5</v>
      </c>
      <c r="D19" s="24" t="s">
        <v>827</v>
      </c>
      <c r="E19" s="24">
        <v>1</v>
      </c>
      <c r="F19" s="24">
        <v>0</v>
      </c>
      <c r="G19" s="24">
        <v>0</v>
      </c>
      <c r="H19" s="24">
        <v>28</v>
      </c>
      <c r="I19" s="24">
        <v>14</v>
      </c>
      <c r="J19" s="24">
        <v>122</v>
      </c>
      <c r="K19" s="24">
        <v>56</v>
      </c>
    </row>
    <row r="20" spans="1:11">
      <c r="A20" s="24" t="s">
        <v>855</v>
      </c>
      <c r="B20" s="42">
        <v>42000</v>
      </c>
      <c r="C20" s="24">
        <v>10</v>
      </c>
      <c r="D20" s="24" t="s">
        <v>74</v>
      </c>
      <c r="E20" s="24">
        <v>1</v>
      </c>
      <c r="F20" s="24">
        <v>0</v>
      </c>
      <c r="G20" s="24">
        <v>0</v>
      </c>
      <c r="H20" s="24">
        <v>24</v>
      </c>
      <c r="I20" s="24">
        <v>17</v>
      </c>
      <c r="J20" s="24">
        <v>166</v>
      </c>
      <c r="K20" s="24">
        <v>163</v>
      </c>
    </row>
    <row r="21" spans="1:11">
      <c r="A21" s="24" t="s">
        <v>856</v>
      </c>
      <c r="B21" s="42">
        <v>44000</v>
      </c>
      <c r="C21" s="24">
        <v>10</v>
      </c>
      <c r="D21" s="24" t="s">
        <v>75</v>
      </c>
      <c r="E21" s="24">
        <v>0</v>
      </c>
      <c r="F21" s="24">
        <v>1</v>
      </c>
      <c r="G21" s="24">
        <v>0</v>
      </c>
      <c r="H21" s="24">
        <v>17</v>
      </c>
      <c r="I21" s="24">
        <v>35</v>
      </c>
      <c r="J21" s="24">
        <v>140</v>
      </c>
      <c r="K21" s="24">
        <v>96</v>
      </c>
    </row>
    <row r="22" spans="1:11">
      <c r="A22" s="24" t="s">
        <v>857</v>
      </c>
      <c r="B22" s="42">
        <v>42000</v>
      </c>
      <c r="C22" s="24">
        <v>10</v>
      </c>
      <c r="D22" s="24" t="s">
        <v>76</v>
      </c>
      <c r="E22" s="24">
        <v>1</v>
      </c>
      <c r="F22" s="24">
        <v>0</v>
      </c>
      <c r="G22" s="24">
        <v>0</v>
      </c>
      <c r="H22" s="24">
        <v>35</v>
      </c>
      <c r="I22" s="24">
        <v>17</v>
      </c>
      <c r="J22" s="24">
        <v>231</v>
      </c>
      <c r="K22" s="24">
        <v>66</v>
      </c>
    </row>
    <row r="23" spans="1:11">
      <c r="A23" s="24" t="s">
        <v>858</v>
      </c>
      <c r="B23" s="42">
        <v>37000</v>
      </c>
      <c r="C23" s="24">
        <v>9</v>
      </c>
      <c r="D23" s="24" t="s">
        <v>79</v>
      </c>
      <c r="E23" s="24">
        <v>1</v>
      </c>
      <c r="F23" s="24">
        <v>0</v>
      </c>
      <c r="G23" s="24">
        <v>0</v>
      </c>
      <c r="H23" s="24">
        <v>21</v>
      </c>
      <c r="I23" s="24">
        <v>7</v>
      </c>
      <c r="J23" s="24">
        <v>95</v>
      </c>
      <c r="K23" s="24">
        <v>60</v>
      </c>
    </row>
    <row r="24" spans="1:11">
      <c r="A24" s="24" t="s">
        <v>859</v>
      </c>
      <c r="B24" s="42">
        <v>40000</v>
      </c>
      <c r="C24" s="24">
        <v>10</v>
      </c>
      <c r="D24" s="24" t="s">
        <v>78</v>
      </c>
      <c r="E24" s="24">
        <v>0</v>
      </c>
      <c r="F24" s="24">
        <v>1</v>
      </c>
      <c r="G24" s="24">
        <v>0</v>
      </c>
      <c r="H24" s="24">
        <v>28</v>
      </c>
      <c r="I24" s="24">
        <v>31</v>
      </c>
      <c r="J24" s="24">
        <v>238</v>
      </c>
      <c r="K24" s="24">
        <v>81</v>
      </c>
    </row>
    <row r="25" spans="1:11">
      <c r="A25" s="24" t="s">
        <v>860</v>
      </c>
      <c r="B25" s="42">
        <v>44000</v>
      </c>
      <c r="C25" s="24">
        <v>8</v>
      </c>
      <c r="D25" s="24" t="s">
        <v>77</v>
      </c>
      <c r="E25" s="24">
        <v>0</v>
      </c>
      <c r="F25" s="24">
        <v>0</v>
      </c>
      <c r="G25" s="24">
        <v>1</v>
      </c>
      <c r="H25" s="24">
        <v>17</v>
      </c>
      <c r="I25" s="24">
        <v>17</v>
      </c>
      <c r="J25" s="24">
        <v>215</v>
      </c>
      <c r="K25" s="24">
        <v>84</v>
      </c>
    </row>
    <row r="26" spans="1:11">
      <c r="A26" s="24" t="s">
        <v>862</v>
      </c>
      <c r="B26" s="42">
        <v>43000</v>
      </c>
      <c r="C26" s="24">
        <v>8</v>
      </c>
      <c r="D26" s="24" t="s">
        <v>829</v>
      </c>
      <c r="E26" s="24">
        <v>1</v>
      </c>
      <c r="F26" s="24">
        <v>0</v>
      </c>
      <c r="G26" s="24">
        <v>0</v>
      </c>
      <c r="H26" s="24">
        <v>38</v>
      </c>
      <c r="I26" s="24">
        <v>26</v>
      </c>
      <c r="J26" s="24">
        <v>162</v>
      </c>
      <c r="K26" s="24">
        <v>128</v>
      </c>
    </row>
    <row r="27" spans="1:11">
      <c r="A27" s="24" t="s">
        <v>861</v>
      </c>
      <c r="B27" s="42">
        <v>46000</v>
      </c>
      <c r="C27" s="24">
        <v>8</v>
      </c>
      <c r="D27" s="24" t="s">
        <v>828</v>
      </c>
      <c r="E27" s="24">
        <v>0</v>
      </c>
      <c r="F27" s="24">
        <v>1</v>
      </c>
      <c r="G27" s="24">
        <v>0</v>
      </c>
      <c r="H27" s="24">
        <v>14</v>
      </c>
      <c r="I27" s="24">
        <v>21</v>
      </c>
      <c r="J27" s="24">
        <v>121</v>
      </c>
      <c r="K27" s="24">
        <v>89</v>
      </c>
    </row>
    <row r="28" spans="1:11">
      <c r="A28" s="24" t="s">
        <v>863</v>
      </c>
      <c r="B28" s="42">
        <v>38000</v>
      </c>
      <c r="C28" s="24">
        <v>8</v>
      </c>
      <c r="D28" s="24" t="s">
        <v>830</v>
      </c>
      <c r="E28" s="24">
        <v>0</v>
      </c>
      <c r="F28" s="24">
        <v>1</v>
      </c>
      <c r="G28" s="24">
        <v>0</v>
      </c>
      <c r="H28" s="24">
        <v>10</v>
      </c>
      <c r="I28" s="24">
        <v>14</v>
      </c>
      <c r="J28" s="24">
        <v>54</v>
      </c>
      <c r="K28" s="24">
        <v>124</v>
      </c>
    </row>
    <row r="29" spans="1:11">
      <c r="A29" s="24" t="s">
        <v>864</v>
      </c>
      <c r="B29" s="42">
        <v>39000</v>
      </c>
      <c r="C29" s="24">
        <v>8</v>
      </c>
      <c r="D29" s="24" t="s">
        <v>831</v>
      </c>
      <c r="E29" s="24">
        <v>1</v>
      </c>
      <c r="F29" s="24">
        <v>0</v>
      </c>
      <c r="G29" s="24">
        <v>0</v>
      </c>
      <c r="H29" s="24">
        <v>21</v>
      </c>
      <c r="I29" s="24">
        <v>14</v>
      </c>
      <c r="J29" s="24">
        <v>66</v>
      </c>
      <c r="K29" s="24">
        <v>108</v>
      </c>
    </row>
    <row r="30" spans="1:11">
      <c r="A30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629" sqref="P629"/>
    </sheetView>
  </sheetViews>
  <sheetFormatPr defaultRowHeight="15"/>
  <cols>
    <col min="1" max="1" width="19.85546875" style="28" bestFit="1" customWidth="1"/>
    <col min="2" max="2" width="6.42578125" style="28" bestFit="1" customWidth="1"/>
    <col min="3" max="3" width="8.28515625" style="28" bestFit="1" customWidth="1"/>
    <col min="4" max="4" width="9.140625" style="28"/>
    <col min="5" max="5" width="9.140625" style="29"/>
    <col min="6" max="16384" width="9.140625" style="24"/>
  </cols>
  <sheetData>
    <row r="1" spans="1:34" s="30" customFormat="1">
      <c r="A1" s="28" t="s">
        <v>349</v>
      </c>
      <c r="B1" s="28" t="s">
        <v>80</v>
      </c>
      <c r="C1" s="28" t="s">
        <v>5</v>
      </c>
      <c r="D1" s="28" t="s">
        <v>832</v>
      </c>
      <c r="E1" s="29" t="s">
        <v>833</v>
      </c>
      <c r="F1" s="30" t="s">
        <v>7</v>
      </c>
      <c r="G1" s="30" t="s">
        <v>8</v>
      </c>
      <c r="H1" s="30" t="s">
        <v>9</v>
      </c>
      <c r="I1" s="30" t="s">
        <v>10</v>
      </c>
      <c r="J1" s="30" t="s">
        <v>11</v>
      </c>
      <c r="K1" s="30" t="s">
        <v>12</v>
      </c>
      <c r="L1" s="30" t="s">
        <v>13</v>
      </c>
      <c r="M1" s="30" t="s">
        <v>14</v>
      </c>
      <c r="N1" s="30" t="s">
        <v>15</v>
      </c>
      <c r="O1" s="30" t="s">
        <v>16</v>
      </c>
      <c r="P1" s="30" t="s">
        <v>17</v>
      </c>
      <c r="Q1" s="30" t="s">
        <v>18</v>
      </c>
      <c r="R1" s="30" t="s">
        <v>19</v>
      </c>
      <c r="S1" s="30" t="s">
        <v>20</v>
      </c>
      <c r="T1" s="30" t="s">
        <v>21</v>
      </c>
      <c r="U1" s="30" t="s">
        <v>22</v>
      </c>
      <c r="V1" s="30" t="s">
        <v>23</v>
      </c>
      <c r="W1" s="30" t="s">
        <v>24</v>
      </c>
      <c r="X1" s="30" t="s">
        <v>25</v>
      </c>
      <c r="Y1" s="30" t="s">
        <v>26</v>
      </c>
      <c r="Z1" s="30" t="s">
        <v>27</v>
      </c>
      <c r="AA1" s="30" t="s">
        <v>28</v>
      </c>
      <c r="AB1" s="30" t="s">
        <v>29</v>
      </c>
      <c r="AC1" s="30" t="s">
        <v>30</v>
      </c>
      <c r="AD1" s="30" t="s">
        <v>31</v>
      </c>
      <c r="AE1" s="30" t="s">
        <v>32</v>
      </c>
      <c r="AF1" s="30" t="s">
        <v>33</v>
      </c>
      <c r="AG1" s="30" t="s">
        <v>34</v>
      </c>
      <c r="AH1" s="30" t="s">
        <v>35</v>
      </c>
    </row>
    <row r="2" spans="1:34">
      <c r="A2" s="31" t="s">
        <v>81</v>
      </c>
      <c r="B2" s="28" t="s">
        <v>65</v>
      </c>
      <c r="C2" s="28" t="s">
        <v>36</v>
      </c>
      <c r="D2" s="32">
        <v>76000</v>
      </c>
      <c r="E2" s="29">
        <v>6</v>
      </c>
      <c r="F2" s="24">
        <v>9</v>
      </c>
      <c r="G2" s="24">
        <v>3</v>
      </c>
      <c r="H2" s="24">
        <v>0</v>
      </c>
      <c r="I2" s="24">
        <v>2</v>
      </c>
      <c r="J2" s="24">
        <v>83</v>
      </c>
      <c r="K2" s="24">
        <v>1</v>
      </c>
      <c r="L2" s="24">
        <v>8</v>
      </c>
      <c r="M2" s="24">
        <v>0</v>
      </c>
    </row>
    <row r="3" spans="1:34">
      <c r="A3" s="31" t="s">
        <v>82</v>
      </c>
      <c r="B3" s="28" t="s">
        <v>65</v>
      </c>
      <c r="C3" s="28" t="s">
        <v>37</v>
      </c>
      <c r="D3" s="32">
        <v>33000</v>
      </c>
      <c r="E3" s="29">
        <v>6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</row>
    <row r="4" spans="1:34">
      <c r="A4" s="31" t="s">
        <v>83</v>
      </c>
      <c r="B4" s="28" t="s">
        <v>65</v>
      </c>
      <c r="C4" s="28" t="s">
        <v>38</v>
      </c>
      <c r="D4" s="32">
        <v>65000</v>
      </c>
      <c r="E4" s="29">
        <v>6</v>
      </c>
      <c r="K4" s="24">
        <v>0</v>
      </c>
      <c r="L4" s="24">
        <v>0</v>
      </c>
      <c r="M4" s="24">
        <v>0</v>
      </c>
      <c r="N4" s="24">
        <v>2</v>
      </c>
      <c r="O4" s="24">
        <v>0</v>
      </c>
      <c r="P4" s="24">
        <v>68</v>
      </c>
      <c r="Q4" s="24">
        <v>0</v>
      </c>
      <c r="R4" s="24">
        <v>0</v>
      </c>
      <c r="S4" s="24">
        <v>0</v>
      </c>
      <c r="T4" s="24">
        <v>1</v>
      </c>
      <c r="U4" s="24">
        <v>22</v>
      </c>
      <c r="V4" s="24">
        <v>0</v>
      </c>
    </row>
    <row r="5" spans="1:34">
      <c r="A5" s="31" t="s">
        <v>84</v>
      </c>
      <c r="B5" s="28" t="s">
        <v>65</v>
      </c>
      <c r="C5" s="28" t="s">
        <v>39</v>
      </c>
      <c r="D5" s="32">
        <v>74000</v>
      </c>
      <c r="E5" s="29">
        <v>6</v>
      </c>
      <c r="K5" s="24">
        <v>6</v>
      </c>
      <c r="L5" s="24">
        <v>46</v>
      </c>
      <c r="M5" s="24">
        <v>1</v>
      </c>
      <c r="N5" s="24">
        <v>1</v>
      </c>
      <c r="O5" s="24">
        <v>0</v>
      </c>
      <c r="P5" s="24">
        <v>15</v>
      </c>
      <c r="Q5" s="24">
        <v>5</v>
      </c>
      <c r="R5" s="24">
        <v>118</v>
      </c>
      <c r="S5" s="24">
        <v>0</v>
      </c>
      <c r="T5" s="24">
        <v>0</v>
      </c>
      <c r="U5" s="24">
        <v>0</v>
      </c>
      <c r="V5" s="24">
        <v>0</v>
      </c>
    </row>
    <row r="6" spans="1:34">
      <c r="A6" s="31" t="s">
        <v>85</v>
      </c>
      <c r="B6" s="28" t="s">
        <v>65</v>
      </c>
      <c r="C6" s="28" t="s">
        <v>40</v>
      </c>
      <c r="D6" s="32">
        <v>42000</v>
      </c>
      <c r="E6" s="29">
        <v>6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</row>
    <row r="7" spans="1:34">
      <c r="A7" s="31" t="s">
        <v>86</v>
      </c>
      <c r="B7" s="28" t="s">
        <v>65</v>
      </c>
      <c r="C7" s="28" t="s">
        <v>41</v>
      </c>
      <c r="D7" s="32">
        <v>12000</v>
      </c>
      <c r="E7" s="29">
        <v>6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</row>
    <row r="8" spans="1:34">
      <c r="A8" s="31" t="s">
        <v>87</v>
      </c>
      <c r="B8" s="28" t="s">
        <v>65</v>
      </c>
      <c r="C8" s="28" t="s">
        <v>42</v>
      </c>
      <c r="D8" s="32">
        <v>60000</v>
      </c>
      <c r="E8" s="29">
        <v>6</v>
      </c>
      <c r="K8" s="24">
        <v>6</v>
      </c>
      <c r="L8" s="24">
        <v>76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</row>
    <row r="9" spans="1:34">
      <c r="A9" s="31" t="s">
        <v>88</v>
      </c>
      <c r="B9" s="28" t="s">
        <v>65</v>
      </c>
      <c r="C9" s="28" t="s">
        <v>43</v>
      </c>
      <c r="D9" s="32">
        <v>48000</v>
      </c>
      <c r="E9" s="29">
        <v>6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</row>
    <row r="10" spans="1:34">
      <c r="A10" s="31" t="s">
        <v>89</v>
      </c>
      <c r="B10" s="28" t="s">
        <v>65</v>
      </c>
      <c r="C10" s="28" t="s">
        <v>44</v>
      </c>
      <c r="D10" s="32">
        <v>29000</v>
      </c>
      <c r="E10" s="29">
        <v>6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</row>
    <row r="11" spans="1:34">
      <c r="A11" s="31" t="s">
        <v>90</v>
      </c>
      <c r="B11" s="28" t="s">
        <v>65</v>
      </c>
      <c r="C11" s="28" t="s">
        <v>45</v>
      </c>
      <c r="D11" s="32">
        <v>10000</v>
      </c>
      <c r="E11" s="29">
        <v>6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</row>
    <row r="12" spans="1:34">
      <c r="A12" s="31" t="s">
        <v>91</v>
      </c>
      <c r="B12" s="28" t="s">
        <v>65</v>
      </c>
      <c r="C12" s="28" t="s">
        <v>46</v>
      </c>
      <c r="D12" s="32">
        <v>12000</v>
      </c>
      <c r="E12" s="29">
        <v>6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</row>
    <row r="13" spans="1:34">
      <c r="A13" s="31" t="s">
        <v>92</v>
      </c>
      <c r="B13" s="28" t="s">
        <v>65</v>
      </c>
      <c r="C13" s="28" t="s">
        <v>47</v>
      </c>
      <c r="D13" s="32">
        <v>10000</v>
      </c>
      <c r="E13" s="29">
        <v>6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</row>
    <row r="14" spans="1:34">
      <c r="A14" s="31" t="s">
        <v>93</v>
      </c>
      <c r="B14" s="28" t="s">
        <v>65</v>
      </c>
      <c r="C14" s="28" t="s">
        <v>48</v>
      </c>
      <c r="D14" s="32">
        <v>31000</v>
      </c>
      <c r="E14" s="29">
        <v>6</v>
      </c>
      <c r="X14" s="24">
        <v>0</v>
      </c>
      <c r="Y14" s="24">
        <v>0</v>
      </c>
      <c r="Z14" s="24">
        <v>0</v>
      </c>
      <c r="AA14" s="24">
        <v>0</v>
      </c>
    </row>
    <row r="15" spans="1:34">
      <c r="A15" s="31" t="s">
        <v>94</v>
      </c>
      <c r="B15" s="28" t="s">
        <v>65</v>
      </c>
      <c r="C15" s="28" t="s">
        <v>49</v>
      </c>
      <c r="D15" s="32">
        <v>31000</v>
      </c>
      <c r="E15" s="29">
        <v>6</v>
      </c>
      <c r="X15" s="24">
        <v>0</v>
      </c>
      <c r="Y15" s="24">
        <v>0</v>
      </c>
      <c r="Z15" s="24">
        <v>0</v>
      </c>
      <c r="AA15" s="24">
        <v>0</v>
      </c>
    </row>
    <row r="16" spans="1:34">
      <c r="A16" s="31" t="s">
        <v>95</v>
      </c>
      <c r="B16" s="28" t="s">
        <v>65</v>
      </c>
      <c r="C16" s="28" t="s">
        <v>50</v>
      </c>
      <c r="D16" s="32">
        <v>31000</v>
      </c>
      <c r="E16" s="29">
        <v>6</v>
      </c>
      <c r="X16" s="24">
        <v>0</v>
      </c>
      <c r="Y16" s="24">
        <v>0</v>
      </c>
      <c r="Z16" s="24">
        <v>0</v>
      </c>
      <c r="AA16" s="24">
        <v>0</v>
      </c>
    </row>
    <row r="17" spans="1:33">
      <c r="A17" s="31" t="s">
        <v>96</v>
      </c>
      <c r="B17" s="28" t="s">
        <v>65</v>
      </c>
      <c r="C17" s="28" t="s">
        <v>51</v>
      </c>
      <c r="D17" s="32">
        <v>21000</v>
      </c>
      <c r="E17" s="29">
        <v>6</v>
      </c>
      <c r="X17" s="24">
        <v>0</v>
      </c>
      <c r="Y17" s="24">
        <v>0</v>
      </c>
      <c r="Z17" s="24">
        <v>0</v>
      </c>
      <c r="AA17" s="24">
        <v>0</v>
      </c>
    </row>
    <row r="18" spans="1:33">
      <c r="A18" s="31" t="s">
        <v>97</v>
      </c>
      <c r="B18" s="28" t="s">
        <v>65</v>
      </c>
      <c r="C18" s="28" t="s">
        <v>52</v>
      </c>
      <c r="D18" s="32">
        <v>45000</v>
      </c>
      <c r="E18" s="29">
        <v>6</v>
      </c>
      <c r="X18" s="24">
        <v>0</v>
      </c>
      <c r="Y18" s="24">
        <v>0</v>
      </c>
      <c r="Z18" s="24">
        <v>0</v>
      </c>
      <c r="AA18" s="24">
        <v>0</v>
      </c>
    </row>
    <row r="19" spans="1:33">
      <c r="A19" s="31" t="s">
        <v>98</v>
      </c>
      <c r="B19" s="28" t="s">
        <v>65</v>
      </c>
      <c r="C19" s="28" t="s">
        <v>53</v>
      </c>
      <c r="D19" s="32">
        <v>45000</v>
      </c>
      <c r="E19" s="29">
        <v>6</v>
      </c>
      <c r="X19" s="24">
        <v>0</v>
      </c>
      <c r="Y19" s="24">
        <v>0</v>
      </c>
      <c r="Z19" s="24">
        <v>0</v>
      </c>
      <c r="AA19" s="24">
        <v>0</v>
      </c>
    </row>
    <row r="20" spans="1:33">
      <c r="A20" s="31" t="s">
        <v>99</v>
      </c>
      <c r="B20" s="28" t="s">
        <v>65</v>
      </c>
      <c r="C20" s="28" t="s">
        <v>54</v>
      </c>
      <c r="D20" s="32">
        <v>52000</v>
      </c>
      <c r="E20" s="29">
        <v>6</v>
      </c>
      <c r="X20" s="24">
        <v>0</v>
      </c>
      <c r="Y20" s="24">
        <v>0</v>
      </c>
      <c r="Z20" s="24">
        <v>0</v>
      </c>
      <c r="AA20" s="24">
        <v>0</v>
      </c>
    </row>
    <row r="21" spans="1:33">
      <c r="A21" s="31" t="s">
        <v>100</v>
      </c>
      <c r="B21" s="28" t="s">
        <v>65</v>
      </c>
      <c r="C21" s="28" t="s">
        <v>55</v>
      </c>
      <c r="D21" s="32">
        <v>54000</v>
      </c>
      <c r="E21" s="29">
        <v>6</v>
      </c>
      <c r="X21" s="24">
        <v>0</v>
      </c>
      <c r="Y21" s="24">
        <v>0</v>
      </c>
      <c r="Z21" s="24">
        <v>0</v>
      </c>
      <c r="AA21" s="24">
        <v>0</v>
      </c>
    </row>
    <row r="22" spans="1:33">
      <c r="A22" s="31" t="s">
        <v>101</v>
      </c>
      <c r="B22" s="28" t="s">
        <v>65</v>
      </c>
      <c r="C22" s="28" t="s">
        <v>56</v>
      </c>
      <c r="D22" s="32">
        <v>52000</v>
      </c>
      <c r="E22" s="29">
        <v>6</v>
      </c>
      <c r="X22" s="24">
        <v>0</v>
      </c>
      <c r="Y22" s="24">
        <v>0</v>
      </c>
      <c r="Z22" s="24">
        <v>0</v>
      </c>
      <c r="AA22" s="24">
        <v>0</v>
      </c>
    </row>
    <row r="23" spans="1:33">
      <c r="A23" s="31" t="s">
        <v>102</v>
      </c>
      <c r="B23" s="28" t="s">
        <v>65</v>
      </c>
      <c r="C23" s="28" t="s">
        <v>57</v>
      </c>
      <c r="D23" s="32">
        <v>63000</v>
      </c>
      <c r="E23" s="29">
        <v>6</v>
      </c>
      <c r="X23" s="24">
        <v>0</v>
      </c>
      <c r="Y23" s="24">
        <v>1</v>
      </c>
      <c r="Z23" s="24">
        <v>0</v>
      </c>
      <c r="AA23" s="24">
        <v>0</v>
      </c>
    </row>
    <row r="24" spans="1:33">
      <c r="A24" s="31" t="s">
        <v>103</v>
      </c>
      <c r="B24" s="28" t="s">
        <v>65</v>
      </c>
      <c r="C24" s="28" t="s">
        <v>58</v>
      </c>
      <c r="D24" s="32">
        <v>55000</v>
      </c>
      <c r="E24" s="29">
        <v>6</v>
      </c>
      <c r="X24" s="24">
        <v>0</v>
      </c>
      <c r="Y24" s="24">
        <v>0</v>
      </c>
      <c r="Z24" s="24">
        <v>0</v>
      </c>
      <c r="AA24" s="24">
        <v>0</v>
      </c>
    </row>
    <row r="25" spans="1:33">
      <c r="A25" s="31" t="s">
        <v>104</v>
      </c>
      <c r="B25" s="28" t="s">
        <v>65</v>
      </c>
      <c r="C25" s="28" t="s">
        <v>59</v>
      </c>
      <c r="D25" s="32">
        <v>26000</v>
      </c>
      <c r="E25" s="29">
        <v>6</v>
      </c>
      <c r="AB25" s="24">
        <v>1</v>
      </c>
      <c r="AC25" s="24">
        <v>1</v>
      </c>
      <c r="AD25" s="24">
        <v>1</v>
      </c>
      <c r="AE25" s="24">
        <v>1</v>
      </c>
    </row>
    <row r="26" spans="1:33">
      <c r="A26" s="31" t="s">
        <v>105</v>
      </c>
      <c r="B26" s="28" t="s">
        <v>65</v>
      </c>
      <c r="C26" s="28" t="s">
        <v>60</v>
      </c>
      <c r="D26" s="32">
        <v>22000</v>
      </c>
      <c r="E26" s="29">
        <v>6</v>
      </c>
      <c r="AF26" s="24">
        <v>1</v>
      </c>
      <c r="AG26" s="24">
        <v>33</v>
      </c>
    </row>
    <row r="27" spans="1:33">
      <c r="A27" s="33" t="s">
        <v>383</v>
      </c>
      <c r="B27" s="28" t="s">
        <v>67</v>
      </c>
      <c r="C27" s="28" t="s">
        <v>36</v>
      </c>
      <c r="D27" s="32">
        <v>70000</v>
      </c>
      <c r="E27" s="29">
        <v>6</v>
      </c>
      <c r="F27" s="24">
        <v>9</v>
      </c>
      <c r="G27" s="24">
        <v>8</v>
      </c>
      <c r="H27" s="24">
        <v>1</v>
      </c>
      <c r="I27" s="24">
        <v>0</v>
      </c>
      <c r="J27" s="24">
        <v>184</v>
      </c>
      <c r="K27" s="24">
        <v>1</v>
      </c>
      <c r="L27" s="24">
        <v>5</v>
      </c>
      <c r="M27" s="24">
        <v>0</v>
      </c>
    </row>
    <row r="28" spans="1:33">
      <c r="A28" s="33" t="s">
        <v>384</v>
      </c>
      <c r="B28" s="28" t="s">
        <v>67</v>
      </c>
      <c r="C28" s="28" t="s">
        <v>37</v>
      </c>
      <c r="D28" s="32">
        <v>50000</v>
      </c>
      <c r="E28" s="29">
        <v>6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</row>
    <row r="29" spans="1:33">
      <c r="A29" s="33" t="s">
        <v>122</v>
      </c>
      <c r="B29" s="28" t="s">
        <v>67</v>
      </c>
      <c r="C29" s="28" t="s">
        <v>38</v>
      </c>
      <c r="D29" s="32">
        <v>111000</v>
      </c>
      <c r="E29" s="29">
        <v>6</v>
      </c>
      <c r="K29" s="24">
        <v>11</v>
      </c>
      <c r="L29" s="24">
        <v>60</v>
      </c>
      <c r="M29" s="24">
        <v>1</v>
      </c>
      <c r="N29" s="24">
        <v>1</v>
      </c>
      <c r="O29" s="24">
        <v>0</v>
      </c>
      <c r="P29" s="24">
        <v>5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</row>
    <row r="30" spans="1:33">
      <c r="A30" s="33" t="s">
        <v>123</v>
      </c>
      <c r="B30" s="28" t="s">
        <v>67</v>
      </c>
      <c r="C30" s="28" t="s">
        <v>39</v>
      </c>
      <c r="D30" s="32">
        <v>53000</v>
      </c>
      <c r="E30" s="29">
        <v>6</v>
      </c>
      <c r="K30" s="24">
        <v>3</v>
      </c>
      <c r="L30" s="24">
        <v>58</v>
      </c>
      <c r="M30" s="24">
        <v>1</v>
      </c>
      <c r="N30" s="24">
        <v>3</v>
      </c>
      <c r="O30" s="24">
        <v>0</v>
      </c>
      <c r="P30" s="24">
        <v>27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</row>
    <row r="31" spans="1:33">
      <c r="A31" s="33" t="s">
        <v>124</v>
      </c>
      <c r="B31" s="28" t="s">
        <v>67</v>
      </c>
      <c r="C31" s="28" t="s">
        <v>40</v>
      </c>
      <c r="D31" s="32">
        <v>100000</v>
      </c>
      <c r="E31" s="29">
        <v>6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6</v>
      </c>
      <c r="R31" s="24">
        <v>116</v>
      </c>
      <c r="S31" s="24">
        <v>0</v>
      </c>
      <c r="T31" s="24">
        <v>0</v>
      </c>
      <c r="U31" s="24">
        <v>0</v>
      </c>
      <c r="V31" s="24">
        <v>0</v>
      </c>
    </row>
    <row r="32" spans="1:33">
      <c r="A32" s="33" t="s">
        <v>385</v>
      </c>
      <c r="B32" s="28" t="s">
        <v>67</v>
      </c>
      <c r="C32" s="28" t="s">
        <v>41</v>
      </c>
      <c r="D32" s="32">
        <v>12000</v>
      </c>
      <c r="E32" s="29">
        <v>6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</row>
    <row r="33" spans="1:27">
      <c r="A33" s="33" t="s">
        <v>386</v>
      </c>
      <c r="B33" s="28" t="s">
        <v>67</v>
      </c>
      <c r="C33" s="28" t="s">
        <v>42</v>
      </c>
      <c r="D33" s="32">
        <v>52000</v>
      </c>
      <c r="E33" s="29">
        <v>6</v>
      </c>
      <c r="K33" s="24">
        <v>0</v>
      </c>
      <c r="L33" s="24">
        <v>0</v>
      </c>
      <c r="M33" s="24">
        <v>0</v>
      </c>
      <c r="N33" s="24">
        <v>1</v>
      </c>
      <c r="O33" s="24">
        <v>0</v>
      </c>
      <c r="P33" s="24">
        <v>49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</row>
    <row r="34" spans="1:27">
      <c r="A34" s="33" t="s">
        <v>387</v>
      </c>
      <c r="B34" s="28" t="s">
        <v>67</v>
      </c>
      <c r="C34" s="28" t="s">
        <v>43</v>
      </c>
      <c r="D34" s="32">
        <v>38000</v>
      </c>
      <c r="E34" s="29">
        <v>6</v>
      </c>
      <c r="K34" s="24">
        <v>0</v>
      </c>
      <c r="L34" s="24">
        <v>0</v>
      </c>
      <c r="M34" s="24">
        <v>0</v>
      </c>
      <c r="N34" s="24">
        <v>2</v>
      </c>
      <c r="O34" s="24">
        <v>1</v>
      </c>
      <c r="P34" s="24">
        <v>79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</row>
    <row r="35" spans="1:27">
      <c r="A35" s="33" t="s">
        <v>388</v>
      </c>
      <c r="B35" s="28" t="s">
        <v>67</v>
      </c>
      <c r="C35" s="28" t="s">
        <v>44</v>
      </c>
      <c r="D35" s="32">
        <v>34000</v>
      </c>
      <c r="E35" s="29">
        <v>6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</row>
    <row r="36" spans="1:27">
      <c r="A36" s="33" t="s">
        <v>389</v>
      </c>
      <c r="B36" s="28" t="s">
        <v>67</v>
      </c>
      <c r="C36" s="28" t="s">
        <v>45</v>
      </c>
      <c r="D36" s="32">
        <v>10000</v>
      </c>
      <c r="E36" s="29">
        <v>6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</row>
    <row r="37" spans="1:27">
      <c r="A37" s="33" t="s">
        <v>390</v>
      </c>
      <c r="B37" s="28" t="s">
        <v>67</v>
      </c>
      <c r="C37" s="28" t="s">
        <v>46</v>
      </c>
      <c r="D37" s="32">
        <v>32000</v>
      </c>
      <c r="E37" s="29">
        <v>6</v>
      </c>
      <c r="K37" s="24">
        <v>0</v>
      </c>
      <c r="L37" s="24">
        <v>0</v>
      </c>
      <c r="M37" s="24">
        <v>0</v>
      </c>
      <c r="N37" s="24">
        <v>1</v>
      </c>
      <c r="O37" s="24">
        <v>0</v>
      </c>
      <c r="P37" s="24">
        <v>24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</row>
    <row r="38" spans="1:27">
      <c r="A38" s="33" t="s">
        <v>391</v>
      </c>
      <c r="B38" s="28" t="s">
        <v>67</v>
      </c>
      <c r="C38" s="28" t="s">
        <v>47</v>
      </c>
      <c r="D38" s="32">
        <v>10000</v>
      </c>
      <c r="E38" s="29">
        <v>6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</row>
    <row r="39" spans="1:27">
      <c r="A39" s="33" t="s">
        <v>392</v>
      </c>
      <c r="B39" s="28" t="s">
        <v>67</v>
      </c>
      <c r="C39" s="28" t="s">
        <v>48</v>
      </c>
      <c r="D39" s="32">
        <v>31000</v>
      </c>
      <c r="E39" s="29">
        <v>6</v>
      </c>
      <c r="X39" s="24">
        <v>0</v>
      </c>
      <c r="Y39" s="24">
        <v>0</v>
      </c>
      <c r="Z39" s="24">
        <v>0</v>
      </c>
      <c r="AA39" s="24">
        <v>0</v>
      </c>
    </row>
    <row r="40" spans="1:27">
      <c r="A40" s="33" t="s">
        <v>393</v>
      </c>
      <c r="B40" s="28" t="s">
        <v>67</v>
      </c>
      <c r="C40" s="28" t="s">
        <v>49</v>
      </c>
      <c r="D40" s="32">
        <v>31000</v>
      </c>
      <c r="E40" s="29">
        <v>6</v>
      </c>
      <c r="X40" s="24">
        <v>0</v>
      </c>
      <c r="Y40" s="24">
        <v>0</v>
      </c>
      <c r="Z40" s="24">
        <v>0</v>
      </c>
      <c r="AA40" s="24">
        <v>0</v>
      </c>
    </row>
    <row r="41" spans="1:27">
      <c r="A41" s="33" t="s">
        <v>394</v>
      </c>
      <c r="B41" s="28" t="s">
        <v>67</v>
      </c>
      <c r="C41" s="28" t="s">
        <v>50</v>
      </c>
      <c r="D41" s="32">
        <v>31000</v>
      </c>
      <c r="E41" s="29">
        <v>6</v>
      </c>
      <c r="X41" s="24">
        <v>0</v>
      </c>
      <c r="Y41" s="24">
        <v>0</v>
      </c>
      <c r="Z41" s="24">
        <v>0</v>
      </c>
      <c r="AA41" s="24">
        <v>0</v>
      </c>
    </row>
    <row r="42" spans="1:27">
      <c r="A42" s="33" t="s">
        <v>395</v>
      </c>
      <c r="B42" s="28" t="s">
        <v>67</v>
      </c>
      <c r="C42" s="28" t="s">
        <v>51</v>
      </c>
      <c r="D42" s="32">
        <v>22000</v>
      </c>
      <c r="E42" s="29">
        <v>6</v>
      </c>
      <c r="X42" s="24">
        <v>0</v>
      </c>
      <c r="Y42" s="24">
        <v>0</v>
      </c>
      <c r="Z42" s="24">
        <v>0</v>
      </c>
      <c r="AA42" s="24">
        <v>0</v>
      </c>
    </row>
    <row r="43" spans="1:27">
      <c r="A43" s="33" t="s">
        <v>125</v>
      </c>
      <c r="B43" s="28" t="s">
        <v>67</v>
      </c>
      <c r="C43" s="28" t="s">
        <v>52</v>
      </c>
      <c r="D43" s="32">
        <v>74000</v>
      </c>
      <c r="E43" s="29">
        <v>6</v>
      </c>
      <c r="X43" s="24">
        <v>0</v>
      </c>
      <c r="Y43" s="24">
        <v>0</v>
      </c>
      <c r="Z43" s="24">
        <v>0</v>
      </c>
      <c r="AA43" s="24">
        <v>0</v>
      </c>
    </row>
    <row r="44" spans="1:27">
      <c r="A44" s="33" t="s">
        <v>396</v>
      </c>
      <c r="B44" s="28" t="s">
        <v>67</v>
      </c>
      <c r="C44" s="28" t="s">
        <v>53</v>
      </c>
      <c r="D44" s="32">
        <v>36000</v>
      </c>
      <c r="E44" s="29">
        <v>6</v>
      </c>
      <c r="X44" s="24">
        <v>0</v>
      </c>
      <c r="Y44" s="24">
        <v>0</v>
      </c>
      <c r="Z44" s="24">
        <v>0</v>
      </c>
      <c r="AA44" s="24">
        <v>0</v>
      </c>
    </row>
    <row r="45" spans="1:27">
      <c r="A45" s="33" t="s">
        <v>397</v>
      </c>
      <c r="B45" s="28" t="s">
        <v>67</v>
      </c>
      <c r="C45" s="28" t="s">
        <v>54</v>
      </c>
      <c r="D45" s="32">
        <v>22000</v>
      </c>
      <c r="E45" s="29">
        <v>6</v>
      </c>
      <c r="X45" s="24">
        <v>0</v>
      </c>
      <c r="Y45" s="24">
        <v>0</v>
      </c>
      <c r="Z45" s="24">
        <v>0</v>
      </c>
      <c r="AA45" s="24">
        <v>0</v>
      </c>
    </row>
    <row r="46" spans="1:27">
      <c r="A46" s="33" t="s">
        <v>398</v>
      </c>
      <c r="B46" s="28" t="s">
        <v>67</v>
      </c>
      <c r="C46" s="28" t="s">
        <v>55</v>
      </c>
      <c r="D46" s="32">
        <v>37000</v>
      </c>
      <c r="E46" s="29">
        <v>6</v>
      </c>
      <c r="X46" s="24">
        <v>0</v>
      </c>
      <c r="Y46" s="24">
        <v>0</v>
      </c>
      <c r="Z46" s="24">
        <v>0</v>
      </c>
      <c r="AA46" s="24">
        <v>0</v>
      </c>
    </row>
    <row r="47" spans="1:27">
      <c r="A47" s="33" t="s">
        <v>399</v>
      </c>
      <c r="B47" s="28" t="s">
        <v>67</v>
      </c>
      <c r="C47" s="28" t="s">
        <v>56</v>
      </c>
      <c r="D47" s="32">
        <v>37000</v>
      </c>
      <c r="E47" s="29">
        <v>6</v>
      </c>
      <c r="X47" s="24">
        <v>0</v>
      </c>
      <c r="Y47" s="24">
        <v>0</v>
      </c>
      <c r="Z47" s="24">
        <v>0</v>
      </c>
      <c r="AA47" s="24">
        <v>0</v>
      </c>
    </row>
    <row r="48" spans="1:27">
      <c r="A48" s="33" t="s">
        <v>400</v>
      </c>
      <c r="B48" s="28" t="s">
        <v>67</v>
      </c>
      <c r="C48" s="28" t="s">
        <v>57</v>
      </c>
      <c r="D48" s="32">
        <v>33000</v>
      </c>
      <c r="E48" s="29">
        <v>6</v>
      </c>
      <c r="X48" s="24">
        <v>0</v>
      </c>
      <c r="Y48" s="24">
        <v>0</v>
      </c>
      <c r="Z48" s="24">
        <v>0</v>
      </c>
      <c r="AA48" s="24">
        <v>0</v>
      </c>
    </row>
    <row r="49" spans="1:33">
      <c r="A49" s="33" t="s">
        <v>401</v>
      </c>
      <c r="B49" s="28" t="s">
        <v>67</v>
      </c>
      <c r="C49" s="28" t="s">
        <v>58</v>
      </c>
      <c r="D49" s="32">
        <v>33000</v>
      </c>
      <c r="E49" s="29">
        <v>6</v>
      </c>
      <c r="X49" s="24">
        <v>0</v>
      </c>
      <c r="Y49" s="24">
        <v>0</v>
      </c>
      <c r="Z49" s="24">
        <v>0</v>
      </c>
      <c r="AA49" s="24">
        <v>0</v>
      </c>
    </row>
    <row r="50" spans="1:33">
      <c r="A50" s="33" t="s">
        <v>402</v>
      </c>
      <c r="B50" s="28" t="s">
        <v>67</v>
      </c>
      <c r="C50" s="28" t="s">
        <v>59</v>
      </c>
      <c r="D50" s="32">
        <v>29000</v>
      </c>
      <c r="E50" s="29">
        <v>6</v>
      </c>
      <c r="AB50" s="24">
        <v>3</v>
      </c>
      <c r="AC50" s="24">
        <v>3</v>
      </c>
      <c r="AD50" s="24">
        <v>0</v>
      </c>
      <c r="AE50" s="24">
        <v>0</v>
      </c>
    </row>
    <row r="51" spans="1:33">
      <c r="A51" s="33" t="s">
        <v>403</v>
      </c>
      <c r="B51" s="28" t="s">
        <v>67</v>
      </c>
      <c r="C51" s="28" t="s">
        <v>60</v>
      </c>
      <c r="D51" s="32">
        <v>12000</v>
      </c>
      <c r="E51" s="29">
        <v>6</v>
      </c>
      <c r="AF51" s="24">
        <v>0</v>
      </c>
      <c r="AG51" s="24">
        <v>0</v>
      </c>
    </row>
    <row r="52" spans="1:33">
      <c r="A52" s="34" t="s">
        <v>61</v>
      </c>
      <c r="B52" s="28" t="s">
        <v>819</v>
      </c>
      <c r="C52" s="28" t="s">
        <v>36</v>
      </c>
      <c r="D52" s="32">
        <v>69000</v>
      </c>
      <c r="E52" s="29">
        <v>6</v>
      </c>
      <c r="F52" s="24">
        <v>4</v>
      </c>
      <c r="G52" s="24">
        <v>2</v>
      </c>
      <c r="H52" s="24">
        <v>1</v>
      </c>
      <c r="I52" s="24">
        <v>1</v>
      </c>
      <c r="J52" s="24">
        <v>62</v>
      </c>
      <c r="K52" s="24">
        <v>0</v>
      </c>
      <c r="L52" s="24">
        <v>0</v>
      </c>
      <c r="M52" s="24">
        <v>0</v>
      </c>
    </row>
    <row r="53" spans="1:33">
      <c r="A53" s="34" t="s">
        <v>404</v>
      </c>
      <c r="B53" s="28" t="s">
        <v>819</v>
      </c>
      <c r="C53" s="28" t="s">
        <v>37</v>
      </c>
      <c r="D53" s="32">
        <v>43000</v>
      </c>
      <c r="E53" s="29">
        <v>6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</row>
    <row r="54" spans="1:33">
      <c r="A54" s="34" t="s">
        <v>405</v>
      </c>
      <c r="B54" s="28" t="s">
        <v>819</v>
      </c>
      <c r="C54" s="28" t="s">
        <v>38</v>
      </c>
      <c r="D54" s="32">
        <v>85000</v>
      </c>
      <c r="E54" s="29">
        <v>6</v>
      </c>
      <c r="K54" s="24">
        <v>12</v>
      </c>
      <c r="L54" s="24">
        <v>192</v>
      </c>
      <c r="M54" s="24">
        <v>3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</row>
    <row r="55" spans="1:33">
      <c r="A55" s="34" t="s">
        <v>406</v>
      </c>
      <c r="B55" s="28" t="s">
        <v>819</v>
      </c>
      <c r="C55" s="28" t="s">
        <v>39</v>
      </c>
      <c r="D55" s="32">
        <v>34000</v>
      </c>
      <c r="E55" s="29">
        <v>6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</row>
    <row r="56" spans="1:33">
      <c r="A56" s="34" t="s">
        <v>64</v>
      </c>
      <c r="B56" s="28" t="s">
        <v>819</v>
      </c>
      <c r="C56" s="28" t="s">
        <v>40</v>
      </c>
      <c r="D56" s="32">
        <v>45000</v>
      </c>
      <c r="E56" s="29">
        <v>6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3</v>
      </c>
      <c r="R56" s="24">
        <v>91</v>
      </c>
      <c r="S56" s="24">
        <v>0</v>
      </c>
      <c r="T56" s="24">
        <v>0</v>
      </c>
      <c r="U56" s="24">
        <v>0</v>
      </c>
      <c r="V56" s="24">
        <v>0</v>
      </c>
    </row>
    <row r="57" spans="1:33">
      <c r="A57" s="34" t="s">
        <v>407</v>
      </c>
      <c r="B57" s="28" t="s">
        <v>819</v>
      </c>
      <c r="C57" s="28" t="s">
        <v>41</v>
      </c>
      <c r="D57" s="32">
        <v>12000</v>
      </c>
      <c r="E57" s="29">
        <v>6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</row>
    <row r="58" spans="1:33">
      <c r="A58" s="34" t="s">
        <v>408</v>
      </c>
      <c r="B58" s="28" t="s">
        <v>819</v>
      </c>
      <c r="C58" s="28" t="s">
        <v>42</v>
      </c>
      <c r="D58" s="32">
        <v>44000</v>
      </c>
      <c r="E58" s="29">
        <v>6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</row>
    <row r="59" spans="1:33">
      <c r="A59" s="34" t="s">
        <v>409</v>
      </c>
      <c r="B59" s="28" t="s">
        <v>819</v>
      </c>
      <c r="C59" s="28" t="s">
        <v>43</v>
      </c>
      <c r="D59" s="32">
        <v>44000</v>
      </c>
      <c r="E59" s="29">
        <v>6</v>
      </c>
      <c r="K59" s="24">
        <v>0</v>
      </c>
      <c r="L59" s="24">
        <v>0</v>
      </c>
      <c r="M59" s="24">
        <v>0</v>
      </c>
      <c r="N59" s="24">
        <v>2</v>
      </c>
      <c r="O59" s="24">
        <v>1</v>
      </c>
      <c r="P59" s="24">
        <v>62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</row>
    <row r="60" spans="1:33">
      <c r="A60" s="34" t="s">
        <v>410</v>
      </c>
      <c r="B60" s="28" t="s">
        <v>819</v>
      </c>
      <c r="C60" s="28" t="s">
        <v>44</v>
      </c>
      <c r="D60" s="32">
        <v>30000</v>
      </c>
      <c r="E60" s="29">
        <v>6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</row>
    <row r="61" spans="1:33">
      <c r="A61" s="34" t="s">
        <v>411</v>
      </c>
      <c r="B61" s="28" t="s">
        <v>819</v>
      </c>
      <c r="C61" s="28" t="s">
        <v>45</v>
      </c>
      <c r="D61" s="32">
        <v>10000</v>
      </c>
      <c r="E61" s="29">
        <v>6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</row>
    <row r="62" spans="1:33">
      <c r="A62" s="34" t="s">
        <v>412</v>
      </c>
      <c r="B62" s="28" t="s">
        <v>819</v>
      </c>
      <c r="C62" s="28" t="s">
        <v>46</v>
      </c>
      <c r="D62" s="32">
        <v>44000</v>
      </c>
      <c r="E62" s="29">
        <v>6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1</v>
      </c>
      <c r="U62" s="24">
        <v>19</v>
      </c>
      <c r="V62" s="24">
        <v>0</v>
      </c>
    </row>
    <row r="63" spans="1:33">
      <c r="A63" s="34" t="s">
        <v>413</v>
      </c>
      <c r="B63" s="28" t="s">
        <v>819</v>
      </c>
      <c r="C63" s="28" t="s">
        <v>47</v>
      </c>
      <c r="D63" s="32">
        <v>10000</v>
      </c>
      <c r="E63" s="29">
        <v>6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</row>
    <row r="64" spans="1:33">
      <c r="A64" s="34" t="s">
        <v>414</v>
      </c>
      <c r="B64" s="28" t="s">
        <v>819</v>
      </c>
      <c r="C64" s="28" t="s">
        <v>48</v>
      </c>
      <c r="D64" s="32">
        <v>30000</v>
      </c>
      <c r="E64" s="29">
        <v>6</v>
      </c>
      <c r="X64" s="24">
        <v>0</v>
      </c>
      <c r="Y64" s="24">
        <v>0</v>
      </c>
      <c r="Z64" s="24">
        <v>0</v>
      </c>
      <c r="AA64" s="24">
        <v>0</v>
      </c>
    </row>
    <row r="65" spans="1:34">
      <c r="A65" s="34" t="s">
        <v>415</v>
      </c>
      <c r="B65" s="28" t="s">
        <v>819</v>
      </c>
      <c r="C65" s="28" t="s">
        <v>49</v>
      </c>
      <c r="D65" s="32">
        <v>30000</v>
      </c>
      <c r="E65" s="29">
        <v>6</v>
      </c>
      <c r="X65" s="24">
        <v>0</v>
      </c>
      <c r="Y65" s="24">
        <v>0</v>
      </c>
      <c r="Z65" s="24">
        <v>0</v>
      </c>
      <c r="AA65" s="24">
        <v>0</v>
      </c>
    </row>
    <row r="66" spans="1:34">
      <c r="A66" s="34" t="s">
        <v>416</v>
      </c>
      <c r="B66" s="28" t="s">
        <v>819</v>
      </c>
      <c r="C66" s="28" t="s">
        <v>50</v>
      </c>
      <c r="D66" s="32">
        <v>30000</v>
      </c>
      <c r="E66" s="29">
        <v>6</v>
      </c>
      <c r="X66" s="24">
        <v>1</v>
      </c>
      <c r="Y66" s="24">
        <v>0</v>
      </c>
      <c r="Z66" s="24">
        <v>0</v>
      </c>
      <c r="AA66" s="24">
        <v>0</v>
      </c>
    </row>
    <row r="67" spans="1:34">
      <c r="A67" s="34" t="s">
        <v>417</v>
      </c>
      <c r="B67" s="28" t="s">
        <v>819</v>
      </c>
      <c r="C67" s="28" t="s">
        <v>51</v>
      </c>
      <c r="D67" s="32">
        <v>45000</v>
      </c>
      <c r="E67" s="29">
        <v>6</v>
      </c>
      <c r="X67" s="24">
        <v>0</v>
      </c>
      <c r="Y67" s="24">
        <v>0</v>
      </c>
      <c r="Z67" s="24">
        <v>0</v>
      </c>
      <c r="AA67" s="24">
        <v>0</v>
      </c>
    </row>
    <row r="68" spans="1:34">
      <c r="A68" s="34" t="s">
        <v>418</v>
      </c>
      <c r="B68" s="28" t="s">
        <v>819</v>
      </c>
      <c r="C68" s="28" t="s">
        <v>52</v>
      </c>
      <c r="D68" s="32">
        <v>45000</v>
      </c>
      <c r="E68" s="29">
        <v>6</v>
      </c>
      <c r="X68" s="24">
        <v>1</v>
      </c>
      <c r="Y68" s="24">
        <v>0</v>
      </c>
      <c r="Z68" s="24">
        <v>0</v>
      </c>
      <c r="AA68" s="24">
        <v>0</v>
      </c>
    </row>
    <row r="69" spans="1:34">
      <c r="A69" s="34" t="s">
        <v>419</v>
      </c>
      <c r="B69" s="28" t="s">
        <v>819</v>
      </c>
      <c r="C69" s="28" t="s">
        <v>53</v>
      </c>
      <c r="D69" s="32">
        <v>45000</v>
      </c>
      <c r="E69" s="29">
        <v>6</v>
      </c>
      <c r="X69" s="24">
        <v>1</v>
      </c>
      <c r="Y69" s="24">
        <v>0</v>
      </c>
      <c r="Z69" s="24">
        <v>0</v>
      </c>
      <c r="AA69" s="24">
        <v>0</v>
      </c>
    </row>
    <row r="70" spans="1:34">
      <c r="A70" s="34" t="s">
        <v>420</v>
      </c>
      <c r="B70" s="28" t="s">
        <v>819</v>
      </c>
      <c r="C70" s="28" t="s">
        <v>54</v>
      </c>
      <c r="D70" s="32">
        <v>45000</v>
      </c>
      <c r="E70" s="29">
        <v>6</v>
      </c>
      <c r="X70" s="24">
        <v>0</v>
      </c>
      <c r="Y70" s="24">
        <v>0</v>
      </c>
      <c r="Z70" s="24">
        <v>0</v>
      </c>
      <c r="AA70" s="24">
        <v>0</v>
      </c>
    </row>
    <row r="71" spans="1:34">
      <c r="A71" s="34" t="s">
        <v>421</v>
      </c>
      <c r="B71" s="28" t="s">
        <v>819</v>
      </c>
      <c r="C71" s="28" t="s">
        <v>55</v>
      </c>
      <c r="D71" s="32">
        <v>54000</v>
      </c>
      <c r="E71" s="29">
        <v>6</v>
      </c>
      <c r="X71" s="24">
        <v>0</v>
      </c>
      <c r="Y71" s="24">
        <v>2</v>
      </c>
      <c r="Z71" s="24">
        <v>0</v>
      </c>
      <c r="AA71" s="24">
        <v>5</v>
      </c>
    </row>
    <row r="72" spans="1:34">
      <c r="A72" s="34" t="s">
        <v>422</v>
      </c>
      <c r="B72" s="28" t="s">
        <v>819</v>
      </c>
      <c r="C72" s="28" t="s">
        <v>56</v>
      </c>
      <c r="D72" s="32">
        <v>54000</v>
      </c>
      <c r="E72" s="29">
        <v>6</v>
      </c>
      <c r="X72" s="24">
        <v>0</v>
      </c>
      <c r="Y72" s="24">
        <v>0</v>
      </c>
      <c r="Z72" s="24">
        <v>0</v>
      </c>
      <c r="AA72" s="24">
        <v>0</v>
      </c>
    </row>
    <row r="73" spans="1:34">
      <c r="A73" s="34" t="s">
        <v>423</v>
      </c>
      <c r="B73" s="28" t="s">
        <v>819</v>
      </c>
      <c r="C73" s="28" t="s">
        <v>57</v>
      </c>
      <c r="D73" s="32">
        <v>54000</v>
      </c>
      <c r="E73" s="29">
        <v>6</v>
      </c>
      <c r="X73" s="24">
        <v>0</v>
      </c>
      <c r="Y73" s="24">
        <v>0</v>
      </c>
      <c r="Z73" s="24">
        <v>0</v>
      </c>
      <c r="AA73" s="24">
        <v>0</v>
      </c>
    </row>
    <row r="74" spans="1:34">
      <c r="A74" s="34" t="s">
        <v>424</v>
      </c>
      <c r="B74" s="28" t="s">
        <v>819</v>
      </c>
      <c r="C74" s="28" t="s">
        <v>58</v>
      </c>
      <c r="D74" s="32">
        <v>54000</v>
      </c>
      <c r="E74" s="29">
        <v>6</v>
      </c>
      <c r="X74" s="24">
        <v>0</v>
      </c>
      <c r="Y74" s="24">
        <v>0</v>
      </c>
      <c r="Z74" s="24">
        <v>0</v>
      </c>
      <c r="AA74" s="24">
        <v>0</v>
      </c>
    </row>
    <row r="75" spans="1:34">
      <c r="A75" s="34" t="s">
        <v>425</v>
      </c>
      <c r="B75" s="28" t="s">
        <v>819</v>
      </c>
      <c r="C75" s="28" t="s">
        <v>59</v>
      </c>
      <c r="D75" s="32">
        <v>22000</v>
      </c>
      <c r="E75" s="29">
        <v>6</v>
      </c>
      <c r="AB75" s="24">
        <v>4</v>
      </c>
      <c r="AC75" s="24">
        <v>4</v>
      </c>
      <c r="AD75" s="24">
        <v>0</v>
      </c>
      <c r="AE75" s="24">
        <v>0</v>
      </c>
    </row>
    <row r="76" spans="1:34">
      <c r="A76" s="34" t="s">
        <v>426</v>
      </c>
      <c r="B76" s="28" t="s">
        <v>819</v>
      </c>
      <c r="C76" s="28" t="s">
        <v>60</v>
      </c>
      <c r="D76" s="32">
        <v>22000</v>
      </c>
      <c r="E76" s="29">
        <v>6</v>
      </c>
      <c r="AF76" s="24">
        <v>1</v>
      </c>
      <c r="AG76" s="24">
        <v>52</v>
      </c>
    </row>
    <row r="77" spans="1:34">
      <c r="A77" s="34" t="s">
        <v>106</v>
      </c>
      <c r="B77" s="28" t="s">
        <v>66</v>
      </c>
      <c r="C77" s="28" t="s">
        <v>36</v>
      </c>
      <c r="D77" s="32">
        <v>75000</v>
      </c>
      <c r="E77" s="29">
        <v>8</v>
      </c>
      <c r="F77" s="24">
        <v>15</v>
      </c>
      <c r="G77" s="24">
        <v>5</v>
      </c>
      <c r="H77" s="24">
        <v>2</v>
      </c>
      <c r="I77" s="24">
        <v>0</v>
      </c>
      <c r="J77" s="24">
        <v>122</v>
      </c>
      <c r="K77" s="24">
        <v>2</v>
      </c>
      <c r="L77" s="24">
        <v>21</v>
      </c>
      <c r="M77" s="24">
        <v>0</v>
      </c>
    </row>
    <row r="78" spans="1:34">
      <c r="A78" s="34" t="s">
        <v>427</v>
      </c>
      <c r="B78" s="28" t="s">
        <v>66</v>
      </c>
      <c r="C78" s="28" t="s">
        <v>37</v>
      </c>
      <c r="D78" s="32">
        <v>34000</v>
      </c>
      <c r="E78" s="29">
        <v>8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</row>
    <row r="79" spans="1:34">
      <c r="A79" s="34" t="s">
        <v>107</v>
      </c>
      <c r="B79" s="28" t="s">
        <v>66</v>
      </c>
      <c r="C79" s="28" t="s">
        <v>38</v>
      </c>
      <c r="D79" s="32">
        <v>74000</v>
      </c>
      <c r="E79" s="29">
        <v>8</v>
      </c>
      <c r="K79" s="24">
        <v>2</v>
      </c>
      <c r="L79" s="24">
        <v>0</v>
      </c>
      <c r="M79" s="24">
        <v>0</v>
      </c>
      <c r="N79" s="24">
        <v>2</v>
      </c>
      <c r="O79" s="24">
        <v>0</v>
      </c>
      <c r="P79" s="24">
        <v>29</v>
      </c>
      <c r="Q79" s="24">
        <v>0</v>
      </c>
      <c r="R79" s="24">
        <v>0</v>
      </c>
      <c r="S79" s="24">
        <v>0</v>
      </c>
      <c r="T79" s="24">
        <v>1</v>
      </c>
      <c r="U79" s="24">
        <v>38</v>
      </c>
      <c r="V79" s="24">
        <v>0</v>
      </c>
      <c r="AH79" s="24">
        <v>1</v>
      </c>
    </row>
    <row r="80" spans="1:34">
      <c r="A80" s="34" t="s">
        <v>108</v>
      </c>
      <c r="B80" s="28" t="s">
        <v>66</v>
      </c>
      <c r="C80" s="28" t="s">
        <v>39</v>
      </c>
      <c r="D80" s="32">
        <v>49000</v>
      </c>
      <c r="E80" s="29">
        <v>8</v>
      </c>
      <c r="K80" s="24">
        <v>7</v>
      </c>
      <c r="L80" s="24">
        <v>35</v>
      </c>
      <c r="M80" s="24">
        <v>0</v>
      </c>
      <c r="N80" s="24">
        <v>1</v>
      </c>
      <c r="O80" s="24">
        <v>0</v>
      </c>
      <c r="P80" s="24">
        <v>14</v>
      </c>
      <c r="Q80" s="24">
        <v>5</v>
      </c>
      <c r="R80" s="24">
        <v>68</v>
      </c>
      <c r="S80" s="24">
        <v>0</v>
      </c>
      <c r="T80" s="24">
        <v>0</v>
      </c>
      <c r="U80" s="24">
        <v>0</v>
      </c>
      <c r="V80" s="24">
        <v>0</v>
      </c>
    </row>
    <row r="81" spans="1:27">
      <c r="A81" s="34" t="s">
        <v>109</v>
      </c>
      <c r="B81" s="28" t="s">
        <v>66</v>
      </c>
      <c r="C81" s="28" t="s">
        <v>40</v>
      </c>
      <c r="D81" s="32">
        <v>47000</v>
      </c>
      <c r="E81" s="29">
        <v>8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</row>
    <row r="82" spans="1:27">
      <c r="A82" s="34" t="s">
        <v>110</v>
      </c>
      <c r="B82" s="28" t="s">
        <v>66</v>
      </c>
      <c r="C82" s="28" t="s">
        <v>41</v>
      </c>
      <c r="D82" s="32">
        <v>12000</v>
      </c>
      <c r="E82" s="29">
        <v>8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</row>
    <row r="83" spans="1:27">
      <c r="A83" s="34" t="s">
        <v>111</v>
      </c>
      <c r="B83" s="28" t="s">
        <v>66</v>
      </c>
      <c r="C83" s="28" t="s">
        <v>42</v>
      </c>
      <c r="D83" s="32">
        <v>69000</v>
      </c>
      <c r="E83" s="29">
        <v>8</v>
      </c>
      <c r="K83" s="24">
        <v>0</v>
      </c>
      <c r="L83" s="24">
        <v>0</v>
      </c>
      <c r="M83" s="24">
        <v>0</v>
      </c>
      <c r="N83" s="24">
        <v>1</v>
      </c>
      <c r="O83" s="24">
        <v>1</v>
      </c>
      <c r="P83" s="24">
        <v>34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</row>
    <row r="84" spans="1:27">
      <c r="A84" s="34" t="s">
        <v>428</v>
      </c>
      <c r="B84" s="28" t="s">
        <v>66</v>
      </c>
      <c r="C84" s="28" t="s">
        <v>43</v>
      </c>
      <c r="D84" s="32">
        <v>71000</v>
      </c>
      <c r="E84" s="29">
        <v>8</v>
      </c>
      <c r="K84" s="24">
        <v>0</v>
      </c>
      <c r="L84" s="24">
        <v>0</v>
      </c>
      <c r="M84" s="24">
        <v>0</v>
      </c>
      <c r="N84" s="24">
        <v>1</v>
      </c>
      <c r="O84" s="24">
        <v>1</v>
      </c>
      <c r="P84" s="24">
        <v>45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</row>
    <row r="85" spans="1:27">
      <c r="A85" s="34" t="s">
        <v>429</v>
      </c>
      <c r="B85" s="28" t="s">
        <v>66</v>
      </c>
      <c r="C85" s="28" t="s">
        <v>44</v>
      </c>
      <c r="D85" s="32">
        <v>10000</v>
      </c>
      <c r="E85" s="29">
        <v>8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</row>
    <row r="86" spans="1:27">
      <c r="A86" s="34" t="s">
        <v>430</v>
      </c>
      <c r="B86" s="28" t="s">
        <v>66</v>
      </c>
      <c r="C86" s="28" t="s">
        <v>45</v>
      </c>
      <c r="D86" s="32">
        <v>10000</v>
      </c>
      <c r="E86" s="29">
        <v>8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</row>
    <row r="87" spans="1:27">
      <c r="A87" s="34" t="s">
        <v>431</v>
      </c>
      <c r="B87" s="28" t="s">
        <v>66</v>
      </c>
      <c r="C87" s="28" t="s">
        <v>46</v>
      </c>
      <c r="D87" s="32">
        <v>26000</v>
      </c>
      <c r="E87" s="29">
        <v>8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</row>
    <row r="88" spans="1:27">
      <c r="A88" s="34" t="s">
        <v>112</v>
      </c>
      <c r="B88" s="28" t="s">
        <v>66</v>
      </c>
      <c r="C88" s="28" t="s">
        <v>47</v>
      </c>
      <c r="D88" s="32">
        <v>10000</v>
      </c>
      <c r="E88" s="29">
        <v>8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</row>
    <row r="89" spans="1:27">
      <c r="A89" s="34" t="s">
        <v>113</v>
      </c>
      <c r="B89" s="28" t="s">
        <v>66</v>
      </c>
      <c r="C89" s="28" t="s">
        <v>48</v>
      </c>
      <c r="D89" s="32">
        <v>13000</v>
      </c>
      <c r="E89" s="29">
        <v>8</v>
      </c>
      <c r="X89" s="24">
        <v>0</v>
      </c>
      <c r="Y89" s="24">
        <v>0</v>
      </c>
      <c r="Z89" s="24">
        <v>0</v>
      </c>
      <c r="AA89" s="24">
        <v>0</v>
      </c>
    </row>
    <row r="90" spans="1:27">
      <c r="A90" s="34" t="s">
        <v>115</v>
      </c>
      <c r="B90" s="28" t="s">
        <v>66</v>
      </c>
      <c r="C90" s="28" t="s">
        <v>49</v>
      </c>
      <c r="D90" s="32">
        <v>14000</v>
      </c>
      <c r="E90" s="29">
        <v>8</v>
      </c>
      <c r="X90" s="24">
        <v>0</v>
      </c>
      <c r="Y90" s="24">
        <v>0</v>
      </c>
      <c r="Z90" s="24">
        <v>0</v>
      </c>
      <c r="AA90" s="24">
        <v>0</v>
      </c>
    </row>
    <row r="91" spans="1:27">
      <c r="A91" s="34" t="s">
        <v>114</v>
      </c>
      <c r="B91" s="28" t="s">
        <v>66</v>
      </c>
      <c r="C91" s="28" t="s">
        <v>50</v>
      </c>
      <c r="D91" s="32">
        <v>13000</v>
      </c>
      <c r="E91" s="29">
        <v>8</v>
      </c>
      <c r="X91" s="24">
        <v>1</v>
      </c>
      <c r="Y91" s="24">
        <v>0</v>
      </c>
      <c r="Z91" s="24">
        <v>0</v>
      </c>
      <c r="AA91" s="24">
        <v>0</v>
      </c>
    </row>
    <row r="92" spans="1:27">
      <c r="A92" s="34" t="s">
        <v>116</v>
      </c>
      <c r="B92" s="28" t="s">
        <v>66</v>
      </c>
      <c r="C92" s="28" t="s">
        <v>51</v>
      </c>
      <c r="D92" s="32">
        <v>49000</v>
      </c>
      <c r="E92" s="29">
        <v>8</v>
      </c>
      <c r="X92" s="24">
        <v>0</v>
      </c>
      <c r="Y92" s="24">
        <v>0</v>
      </c>
      <c r="Z92" s="24">
        <v>0</v>
      </c>
      <c r="AA92" s="24">
        <v>0</v>
      </c>
    </row>
    <row r="93" spans="1:27">
      <c r="A93" s="34" t="s">
        <v>432</v>
      </c>
      <c r="B93" s="28" t="s">
        <v>66</v>
      </c>
      <c r="C93" s="28" t="s">
        <v>52</v>
      </c>
      <c r="D93" s="32">
        <v>64000</v>
      </c>
      <c r="E93" s="29">
        <v>8</v>
      </c>
      <c r="X93" s="24">
        <v>0</v>
      </c>
      <c r="Y93" s="24">
        <v>0</v>
      </c>
      <c r="Z93" s="24">
        <v>0</v>
      </c>
      <c r="AA93" s="24">
        <v>0</v>
      </c>
    </row>
    <row r="94" spans="1:27">
      <c r="A94" s="34" t="s">
        <v>117</v>
      </c>
      <c r="B94" s="28" t="s">
        <v>66</v>
      </c>
      <c r="C94" s="28" t="s">
        <v>53</v>
      </c>
      <c r="D94" s="32">
        <v>64000</v>
      </c>
      <c r="E94" s="29">
        <v>8</v>
      </c>
      <c r="X94" s="24">
        <v>0</v>
      </c>
      <c r="Y94" s="24">
        <v>0</v>
      </c>
      <c r="Z94" s="24">
        <v>0</v>
      </c>
      <c r="AA94" s="24">
        <v>0</v>
      </c>
    </row>
    <row r="95" spans="1:27">
      <c r="A95" s="34" t="s">
        <v>120</v>
      </c>
      <c r="B95" s="28" t="s">
        <v>66</v>
      </c>
      <c r="C95" s="28" t="s">
        <v>54</v>
      </c>
      <c r="D95" s="32">
        <v>49000</v>
      </c>
      <c r="E95" s="29">
        <v>8</v>
      </c>
      <c r="X95" s="24">
        <v>2</v>
      </c>
      <c r="Y95" s="24">
        <v>0</v>
      </c>
      <c r="Z95" s="24">
        <v>0</v>
      </c>
      <c r="AA95" s="24">
        <v>0</v>
      </c>
    </row>
    <row r="96" spans="1:27">
      <c r="A96" s="34" t="s">
        <v>433</v>
      </c>
      <c r="B96" s="28" t="s">
        <v>66</v>
      </c>
      <c r="C96" s="28" t="s">
        <v>55</v>
      </c>
      <c r="D96" s="32">
        <v>47000</v>
      </c>
      <c r="E96" s="29">
        <v>8</v>
      </c>
      <c r="X96" s="24">
        <v>0</v>
      </c>
      <c r="Y96" s="24">
        <v>1</v>
      </c>
      <c r="Z96" s="24">
        <v>0</v>
      </c>
      <c r="AA96" s="24">
        <v>0</v>
      </c>
    </row>
    <row r="97" spans="1:33">
      <c r="A97" s="34" t="s">
        <v>118</v>
      </c>
      <c r="B97" s="28" t="s">
        <v>66</v>
      </c>
      <c r="C97" s="28" t="s">
        <v>56</v>
      </c>
      <c r="D97" s="32">
        <v>47000</v>
      </c>
      <c r="E97" s="29">
        <v>8</v>
      </c>
      <c r="X97" s="24">
        <v>0</v>
      </c>
      <c r="Y97" s="24">
        <v>0</v>
      </c>
      <c r="Z97" s="24">
        <v>0</v>
      </c>
      <c r="AA97" s="24">
        <v>0</v>
      </c>
    </row>
    <row r="98" spans="1:33">
      <c r="A98" s="34" t="s">
        <v>119</v>
      </c>
      <c r="B98" s="28" t="s">
        <v>66</v>
      </c>
      <c r="C98" s="28" t="s">
        <v>57</v>
      </c>
      <c r="D98" s="32">
        <v>55000</v>
      </c>
      <c r="E98" s="29">
        <v>8</v>
      </c>
      <c r="X98" s="24">
        <v>0</v>
      </c>
      <c r="Y98" s="24">
        <v>0</v>
      </c>
      <c r="Z98" s="24">
        <v>0</v>
      </c>
      <c r="AA98" s="24">
        <v>0</v>
      </c>
    </row>
    <row r="99" spans="1:33">
      <c r="A99" s="34" t="s">
        <v>434</v>
      </c>
      <c r="B99" s="28" t="s">
        <v>66</v>
      </c>
      <c r="C99" s="28" t="s">
        <v>58</v>
      </c>
      <c r="D99" s="32">
        <v>55000</v>
      </c>
      <c r="E99" s="29">
        <v>8</v>
      </c>
      <c r="X99" s="24">
        <v>0</v>
      </c>
      <c r="Y99" s="24">
        <v>0</v>
      </c>
      <c r="Z99" s="24">
        <v>0</v>
      </c>
      <c r="AA99" s="24">
        <v>0</v>
      </c>
    </row>
    <row r="100" spans="1:33">
      <c r="A100" s="34" t="s">
        <v>121</v>
      </c>
      <c r="B100" s="28" t="s">
        <v>66</v>
      </c>
      <c r="C100" s="28" t="s">
        <v>59</v>
      </c>
      <c r="D100" s="32">
        <v>24000</v>
      </c>
      <c r="E100" s="29">
        <v>8</v>
      </c>
      <c r="AB100" s="24">
        <v>2</v>
      </c>
      <c r="AC100" s="24">
        <v>2</v>
      </c>
      <c r="AD100" s="24">
        <v>0</v>
      </c>
      <c r="AE100" s="24">
        <v>0</v>
      </c>
    </row>
    <row r="101" spans="1:33">
      <c r="A101" s="34" t="s">
        <v>435</v>
      </c>
      <c r="B101" s="28" t="s">
        <v>66</v>
      </c>
      <c r="C101" s="28" t="s">
        <v>60</v>
      </c>
      <c r="D101" s="32">
        <v>19000</v>
      </c>
      <c r="E101" s="29">
        <v>8</v>
      </c>
      <c r="AF101" s="24">
        <v>4</v>
      </c>
      <c r="AG101" s="24">
        <v>239</v>
      </c>
    </row>
    <row r="102" spans="1:33">
      <c r="A102" s="35" t="s">
        <v>436</v>
      </c>
      <c r="B102" s="28" t="s">
        <v>820</v>
      </c>
      <c r="C102" s="28" t="s">
        <v>36</v>
      </c>
      <c r="D102" s="32">
        <v>56000</v>
      </c>
      <c r="E102" s="29">
        <v>6</v>
      </c>
      <c r="F102" s="24">
        <v>8</v>
      </c>
      <c r="G102" s="24">
        <v>6</v>
      </c>
      <c r="H102" s="24">
        <v>3</v>
      </c>
      <c r="I102" s="24">
        <v>0</v>
      </c>
      <c r="J102" s="24">
        <v>191</v>
      </c>
      <c r="K102" s="24">
        <v>2</v>
      </c>
      <c r="L102" s="24">
        <v>18</v>
      </c>
      <c r="M102" s="24">
        <v>0</v>
      </c>
    </row>
    <row r="103" spans="1:33">
      <c r="A103" s="35" t="s">
        <v>437</v>
      </c>
      <c r="B103" s="28" t="s">
        <v>820</v>
      </c>
      <c r="C103" s="28" t="s">
        <v>37</v>
      </c>
      <c r="D103" s="32">
        <v>38000</v>
      </c>
      <c r="E103" s="29">
        <v>6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</row>
    <row r="104" spans="1:33">
      <c r="A104" s="35" t="s">
        <v>438</v>
      </c>
      <c r="B104" s="28" t="s">
        <v>820</v>
      </c>
      <c r="C104" s="28" t="s">
        <v>38</v>
      </c>
      <c r="D104" s="32">
        <v>67000</v>
      </c>
      <c r="E104" s="29">
        <v>6</v>
      </c>
      <c r="K104" s="24">
        <v>6</v>
      </c>
      <c r="L104" s="24">
        <v>13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</row>
    <row r="105" spans="1:33">
      <c r="A105" s="35" t="s">
        <v>439</v>
      </c>
      <c r="B105" s="28" t="s">
        <v>820</v>
      </c>
      <c r="C105" s="28" t="s">
        <v>39</v>
      </c>
      <c r="D105" s="32">
        <v>49000</v>
      </c>
      <c r="E105" s="29">
        <v>6</v>
      </c>
      <c r="K105" s="24">
        <v>3</v>
      </c>
      <c r="L105" s="24">
        <v>33</v>
      </c>
      <c r="M105" s="24">
        <v>1</v>
      </c>
      <c r="N105" s="24">
        <v>0</v>
      </c>
      <c r="O105" s="24">
        <v>0</v>
      </c>
      <c r="P105" s="24">
        <v>0</v>
      </c>
      <c r="Q105" s="24">
        <v>3</v>
      </c>
      <c r="R105" s="24">
        <v>61</v>
      </c>
      <c r="S105" s="24">
        <v>0</v>
      </c>
      <c r="T105" s="24">
        <v>0</v>
      </c>
      <c r="U105" s="24">
        <v>0</v>
      </c>
      <c r="V105" s="24">
        <v>0</v>
      </c>
    </row>
    <row r="106" spans="1:33">
      <c r="A106" s="35" t="s">
        <v>440</v>
      </c>
      <c r="B106" s="28" t="s">
        <v>820</v>
      </c>
      <c r="C106" s="28" t="s">
        <v>40</v>
      </c>
      <c r="D106" s="32">
        <v>30000</v>
      </c>
      <c r="E106" s="29">
        <v>6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</row>
    <row r="107" spans="1:33">
      <c r="A107" s="35" t="s">
        <v>441</v>
      </c>
      <c r="B107" s="28" t="s">
        <v>820</v>
      </c>
      <c r="C107" s="28" t="s">
        <v>41</v>
      </c>
      <c r="D107" s="32">
        <v>25000</v>
      </c>
      <c r="E107" s="29">
        <v>6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</row>
    <row r="108" spans="1:33">
      <c r="A108" s="35" t="s">
        <v>442</v>
      </c>
      <c r="B108" s="28" t="s">
        <v>820</v>
      </c>
      <c r="C108" s="28" t="s">
        <v>42</v>
      </c>
      <c r="D108" s="32">
        <v>67000</v>
      </c>
      <c r="E108" s="29">
        <v>6</v>
      </c>
      <c r="K108" s="24">
        <v>3</v>
      </c>
      <c r="L108" s="24">
        <v>28</v>
      </c>
      <c r="M108" s="24">
        <v>1</v>
      </c>
      <c r="N108" s="24">
        <v>2</v>
      </c>
      <c r="O108" s="24">
        <v>2</v>
      </c>
      <c r="P108" s="24">
        <v>92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</row>
    <row r="109" spans="1:33">
      <c r="A109" s="35" t="s">
        <v>443</v>
      </c>
      <c r="B109" s="28" t="s">
        <v>820</v>
      </c>
      <c r="C109" s="28" t="s">
        <v>43</v>
      </c>
      <c r="D109" s="32">
        <v>53000</v>
      </c>
      <c r="E109" s="29">
        <v>6</v>
      </c>
      <c r="K109" s="24">
        <v>0</v>
      </c>
      <c r="L109" s="24">
        <v>0</v>
      </c>
      <c r="M109" s="24">
        <v>0</v>
      </c>
      <c r="N109" s="24">
        <v>2</v>
      </c>
      <c r="O109" s="24">
        <v>1</v>
      </c>
      <c r="P109" s="24">
        <v>75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</row>
    <row r="110" spans="1:33">
      <c r="A110" s="35" t="s">
        <v>444</v>
      </c>
      <c r="B110" s="28" t="s">
        <v>820</v>
      </c>
      <c r="C110" s="28" t="s">
        <v>44</v>
      </c>
      <c r="D110" s="32">
        <v>29000</v>
      </c>
      <c r="E110" s="29">
        <v>6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</row>
    <row r="111" spans="1:33">
      <c r="A111" s="35" t="s">
        <v>445</v>
      </c>
      <c r="B111" s="28" t="s">
        <v>820</v>
      </c>
      <c r="C111" s="28" t="s">
        <v>45</v>
      </c>
      <c r="D111" s="32">
        <v>27000</v>
      </c>
      <c r="E111" s="29">
        <v>6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</row>
    <row r="112" spans="1:33">
      <c r="A112" s="35" t="s">
        <v>446</v>
      </c>
      <c r="B112" s="28" t="s">
        <v>820</v>
      </c>
      <c r="C112" s="28" t="s">
        <v>46</v>
      </c>
      <c r="D112" s="32">
        <v>32000</v>
      </c>
      <c r="E112" s="29">
        <v>6</v>
      </c>
      <c r="K112" s="24">
        <v>0</v>
      </c>
      <c r="L112" s="24">
        <v>0</v>
      </c>
      <c r="M112" s="24">
        <v>0</v>
      </c>
      <c r="N112" s="24">
        <v>2</v>
      </c>
      <c r="O112" s="24">
        <v>0</v>
      </c>
      <c r="P112" s="24">
        <v>24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</row>
    <row r="113" spans="1:33">
      <c r="A113" s="35" t="s">
        <v>447</v>
      </c>
      <c r="B113" s="28" t="s">
        <v>820</v>
      </c>
      <c r="C113" s="28" t="s">
        <v>47</v>
      </c>
      <c r="D113" s="32">
        <v>30000</v>
      </c>
      <c r="E113" s="29">
        <v>6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</row>
    <row r="114" spans="1:33">
      <c r="A114" s="35" t="s">
        <v>448</v>
      </c>
      <c r="B114" s="28" t="s">
        <v>820</v>
      </c>
      <c r="C114" s="28" t="s">
        <v>48</v>
      </c>
      <c r="D114" s="32">
        <v>26000</v>
      </c>
      <c r="E114" s="29">
        <v>6</v>
      </c>
      <c r="X114" s="24">
        <v>0</v>
      </c>
      <c r="Y114" s="24">
        <v>0</v>
      </c>
      <c r="Z114" s="24">
        <v>0</v>
      </c>
      <c r="AA114" s="24">
        <v>0</v>
      </c>
    </row>
    <row r="115" spans="1:33">
      <c r="A115" s="35" t="s">
        <v>449</v>
      </c>
      <c r="B115" s="28" t="s">
        <v>820</v>
      </c>
      <c r="C115" s="28" t="s">
        <v>49</v>
      </c>
      <c r="D115" s="32">
        <v>32000</v>
      </c>
      <c r="E115" s="29">
        <v>6</v>
      </c>
      <c r="X115" s="24">
        <v>0</v>
      </c>
      <c r="Y115" s="24">
        <v>0</v>
      </c>
      <c r="Z115" s="24">
        <v>0</v>
      </c>
      <c r="AA115" s="24">
        <v>0</v>
      </c>
    </row>
    <row r="116" spans="1:33">
      <c r="A116" s="35" t="s">
        <v>450</v>
      </c>
      <c r="B116" s="28" t="s">
        <v>820</v>
      </c>
      <c r="C116" s="28" t="s">
        <v>50</v>
      </c>
      <c r="D116" s="32">
        <v>28000</v>
      </c>
      <c r="E116" s="29">
        <v>6</v>
      </c>
      <c r="X116" s="24">
        <v>0</v>
      </c>
      <c r="Y116" s="24">
        <v>0</v>
      </c>
      <c r="Z116" s="24">
        <v>0</v>
      </c>
      <c r="AA116" s="24">
        <v>0</v>
      </c>
    </row>
    <row r="117" spans="1:33">
      <c r="A117" s="35" t="s">
        <v>451</v>
      </c>
      <c r="B117" s="28" t="s">
        <v>820</v>
      </c>
      <c r="C117" s="28" t="s">
        <v>51</v>
      </c>
      <c r="D117" s="32">
        <v>34000</v>
      </c>
      <c r="E117" s="29">
        <v>6</v>
      </c>
      <c r="X117" s="24">
        <v>0</v>
      </c>
      <c r="Y117" s="24">
        <v>0</v>
      </c>
      <c r="Z117" s="24">
        <v>0</v>
      </c>
      <c r="AA117" s="24">
        <v>0</v>
      </c>
    </row>
    <row r="118" spans="1:33">
      <c r="A118" s="35" t="s">
        <v>452</v>
      </c>
      <c r="B118" s="28" t="s">
        <v>820</v>
      </c>
      <c r="C118" s="28" t="s">
        <v>52</v>
      </c>
      <c r="D118" s="32">
        <v>35000</v>
      </c>
      <c r="E118" s="29">
        <v>6</v>
      </c>
      <c r="X118" s="24">
        <v>2</v>
      </c>
      <c r="Y118" s="24">
        <v>0</v>
      </c>
      <c r="Z118" s="24">
        <v>0</v>
      </c>
      <c r="AA118" s="24">
        <v>0</v>
      </c>
    </row>
    <row r="119" spans="1:33">
      <c r="A119" s="35" t="s">
        <v>453</v>
      </c>
      <c r="B119" s="28" t="s">
        <v>820</v>
      </c>
      <c r="C119" s="28" t="s">
        <v>53</v>
      </c>
      <c r="D119" s="32">
        <v>32000</v>
      </c>
      <c r="E119" s="29">
        <v>6</v>
      </c>
      <c r="X119" s="24">
        <v>1</v>
      </c>
      <c r="Y119" s="24">
        <v>0</v>
      </c>
      <c r="Z119" s="24">
        <v>0</v>
      </c>
      <c r="AA119" s="24">
        <v>0</v>
      </c>
    </row>
    <row r="120" spans="1:33">
      <c r="A120" s="35" t="s">
        <v>454</v>
      </c>
      <c r="B120" s="28" t="s">
        <v>820</v>
      </c>
      <c r="C120" s="28" t="s">
        <v>54</v>
      </c>
      <c r="D120" s="32">
        <v>35000</v>
      </c>
      <c r="E120" s="29">
        <v>6</v>
      </c>
      <c r="X120" s="24">
        <v>0</v>
      </c>
      <c r="Y120" s="24">
        <v>0</v>
      </c>
      <c r="Z120" s="24">
        <v>0</v>
      </c>
      <c r="AA120" s="24">
        <v>0</v>
      </c>
    </row>
    <row r="121" spans="1:33">
      <c r="A121" s="35" t="s">
        <v>455</v>
      </c>
      <c r="B121" s="28" t="s">
        <v>820</v>
      </c>
      <c r="C121" s="28" t="s">
        <v>55</v>
      </c>
      <c r="D121" s="32">
        <v>45000</v>
      </c>
      <c r="E121" s="29">
        <v>6</v>
      </c>
      <c r="X121" s="24">
        <v>0</v>
      </c>
      <c r="Y121" s="24">
        <v>0</v>
      </c>
      <c r="Z121" s="24">
        <v>0</v>
      </c>
      <c r="AA121" s="24">
        <v>0</v>
      </c>
    </row>
    <row r="122" spans="1:33">
      <c r="A122" s="35" t="s">
        <v>456</v>
      </c>
      <c r="B122" s="28" t="s">
        <v>820</v>
      </c>
      <c r="C122" s="28" t="s">
        <v>56</v>
      </c>
      <c r="D122" s="32">
        <v>48000</v>
      </c>
      <c r="E122" s="29">
        <v>6</v>
      </c>
      <c r="X122" s="24">
        <v>0</v>
      </c>
      <c r="Y122" s="24">
        <v>0</v>
      </c>
      <c r="Z122" s="24">
        <v>0</v>
      </c>
      <c r="AA122" s="24">
        <v>0</v>
      </c>
    </row>
    <row r="123" spans="1:33">
      <c r="A123" s="35" t="s">
        <v>457</v>
      </c>
      <c r="B123" s="28" t="s">
        <v>820</v>
      </c>
      <c r="C123" s="28" t="s">
        <v>57</v>
      </c>
      <c r="D123" s="32">
        <v>44000</v>
      </c>
      <c r="E123" s="29">
        <v>6</v>
      </c>
      <c r="X123" s="24">
        <v>0</v>
      </c>
      <c r="Y123" s="24">
        <v>0</v>
      </c>
      <c r="Z123" s="24">
        <v>0</v>
      </c>
      <c r="AA123" s="24">
        <v>0</v>
      </c>
    </row>
    <row r="124" spans="1:33">
      <c r="A124" s="35" t="s">
        <v>458</v>
      </c>
      <c r="B124" s="28" t="s">
        <v>820</v>
      </c>
      <c r="C124" s="28" t="s">
        <v>58</v>
      </c>
      <c r="D124" s="32">
        <v>49000</v>
      </c>
      <c r="E124" s="29">
        <v>6</v>
      </c>
      <c r="X124" s="24">
        <v>0</v>
      </c>
      <c r="Y124" s="24">
        <v>0</v>
      </c>
      <c r="Z124" s="24">
        <v>0</v>
      </c>
      <c r="AA124" s="24">
        <v>0</v>
      </c>
    </row>
    <row r="125" spans="1:33">
      <c r="A125" s="35" t="s">
        <v>459</v>
      </c>
      <c r="B125" s="28" t="s">
        <v>820</v>
      </c>
      <c r="C125" s="28" t="s">
        <v>59</v>
      </c>
      <c r="D125" s="32">
        <v>36000</v>
      </c>
      <c r="E125" s="29">
        <v>6</v>
      </c>
      <c r="AB125" s="24">
        <v>5</v>
      </c>
      <c r="AC125" s="24">
        <v>4</v>
      </c>
      <c r="AD125" s="24">
        <v>1</v>
      </c>
      <c r="AE125" s="24">
        <v>0</v>
      </c>
    </row>
    <row r="126" spans="1:33">
      <c r="A126" s="35" t="s">
        <v>460</v>
      </c>
      <c r="B126" s="28" t="s">
        <v>820</v>
      </c>
      <c r="C126" s="28" t="s">
        <v>60</v>
      </c>
      <c r="D126" s="32">
        <v>35000</v>
      </c>
      <c r="E126" s="29">
        <v>6</v>
      </c>
      <c r="AF126" s="24">
        <v>0</v>
      </c>
      <c r="AG126" s="24">
        <v>0</v>
      </c>
    </row>
    <row r="127" spans="1:33">
      <c r="A127" s="36" t="s">
        <v>461</v>
      </c>
      <c r="B127" s="28" t="s">
        <v>68</v>
      </c>
      <c r="C127" s="28" t="s">
        <v>36</v>
      </c>
      <c r="D127" s="32">
        <v>68000</v>
      </c>
      <c r="E127" s="29">
        <v>9</v>
      </c>
      <c r="F127" s="24">
        <v>7</v>
      </c>
      <c r="G127" s="24">
        <v>4</v>
      </c>
      <c r="H127" s="24">
        <v>1</v>
      </c>
      <c r="I127" s="24">
        <v>1</v>
      </c>
      <c r="J127" s="24">
        <v>162</v>
      </c>
      <c r="K127" s="24">
        <v>0</v>
      </c>
      <c r="L127" s="24">
        <v>0</v>
      </c>
      <c r="M127" s="24">
        <v>0</v>
      </c>
    </row>
    <row r="128" spans="1:33">
      <c r="A128" s="36" t="s">
        <v>126</v>
      </c>
      <c r="B128" s="28" t="s">
        <v>68</v>
      </c>
      <c r="C128" s="28" t="s">
        <v>37</v>
      </c>
      <c r="D128" s="32">
        <v>25000</v>
      </c>
      <c r="E128" s="29">
        <v>9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</row>
    <row r="129" spans="1:27">
      <c r="A129" s="36" t="s">
        <v>127</v>
      </c>
      <c r="B129" s="28" t="s">
        <v>68</v>
      </c>
      <c r="C129" s="28" t="s">
        <v>38</v>
      </c>
      <c r="D129" s="32">
        <v>88000</v>
      </c>
      <c r="E129" s="29">
        <v>9</v>
      </c>
      <c r="K129" s="24">
        <v>13</v>
      </c>
      <c r="L129" s="24">
        <v>128</v>
      </c>
      <c r="M129" s="24">
        <v>2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</row>
    <row r="130" spans="1:27">
      <c r="A130" s="36" t="s">
        <v>462</v>
      </c>
      <c r="B130" s="28" t="s">
        <v>68</v>
      </c>
      <c r="C130" s="28" t="s">
        <v>39</v>
      </c>
      <c r="D130" s="32">
        <v>33000</v>
      </c>
      <c r="E130" s="29">
        <v>9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</row>
    <row r="131" spans="1:27">
      <c r="A131" s="36" t="s">
        <v>463</v>
      </c>
      <c r="B131" s="28" t="s">
        <v>68</v>
      </c>
      <c r="C131" s="28" t="s">
        <v>40</v>
      </c>
      <c r="D131" s="32">
        <v>45000</v>
      </c>
      <c r="E131" s="29">
        <v>9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6</v>
      </c>
      <c r="R131" s="24">
        <v>112</v>
      </c>
      <c r="S131" s="24">
        <v>0</v>
      </c>
      <c r="T131" s="24">
        <v>0</v>
      </c>
      <c r="U131" s="24">
        <v>0</v>
      </c>
      <c r="V131" s="24">
        <v>0</v>
      </c>
    </row>
    <row r="132" spans="1:27">
      <c r="A132" s="36" t="s">
        <v>128</v>
      </c>
      <c r="B132" s="28" t="s">
        <v>68</v>
      </c>
      <c r="C132" s="28" t="s">
        <v>41</v>
      </c>
      <c r="D132" s="32">
        <v>12000</v>
      </c>
      <c r="E132" s="29">
        <v>9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</row>
    <row r="133" spans="1:27">
      <c r="A133" s="36" t="s">
        <v>464</v>
      </c>
      <c r="B133" s="28" t="s">
        <v>68</v>
      </c>
      <c r="C133" s="28" t="s">
        <v>42</v>
      </c>
      <c r="D133" s="32">
        <v>42000</v>
      </c>
      <c r="E133" s="29">
        <v>9</v>
      </c>
      <c r="K133" s="24">
        <v>0</v>
      </c>
      <c r="L133" s="24">
        <v>0</v>
      </c>
      <c r="M133" s="24">
        <v>0</v>
      </c>
      <c r="N133" s="24">
        <v>1</v>
      </c>
      <c r="O133" s="24">
        <v>0</v>
      </c>
      <c r="P133" s="24">
        <v>18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</row>
    <row r="134" spans="1:27">
      <c r="A134" s="36" t="s">
        <v>129</v>
      </c>
      <c r="B134" s="28" t="s">
        <v>68</v>
      </c>
      <c r="C134" s="28" t="s">
        <v>43</v>
      </c>
      <c r="D134" s="32">
        <v>53000</v>
      </c>
      <c r="E134" s="29">
        <v>9</v>
      </c>
      <c r="K134" s="24">
        <v>0</v>
      </c>
      <c r="L134" s="24">
        <v>0</v>
      </c>
      <c r="M134" s="24">
        <v>0</v>
      </c>
      <c r="N134" s="24">
        <v>3</v>
      </c>
      <c r="O134" s="24">
        <v>1</v>
      </c>
      <c r="P134" s="24">
        <v>144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</row>
    <row r="135" spans="1:27">
      <c r="A135" s="36" t="s">
        <v>465</v>
      </c>
      <c r="B135" s="28" t="s">
        <v>68</v>
      </c>
      <c r="C135" s="28" t="s">
        <v>44</v>
      </c>
      <c r="D135" s="32">
        <v>19000</v>
      </c>
      <c r="E135" s="29">
        <v>9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</row>
    <row r="136" spans="1:27">
      <c r="A136" s="36" t="s">
        <v>466</v>
      </c>
      <c r="B136" s="28" t="s">
        <v>68</v>
      </c>
      <c r="C136" s="28" t="s">
        <v>45</v>
      </c>
      <c r="D136" s="32">
        <v>10000</v>
      </c>
      <c r="E136" s="29">
        <v>9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</row>
    <row r="137" spans="1:27">
      <c r="A137" s="36" t="s">
        <v>130</v>
      </c>
      <c r="B137" s="28" t="s">
        <v>68</v>
      </c>
      <c r="C137" s="28" t="s">
        <v>46</v>
      </c>
      <c r="D137" s="32">
        <v>48000</v>
      </c>
      <c r="E137" s="29">
        <v>9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</row>
    <row r="138" spans="1:27">
      <c r="A138" s="36" t="s">
        <v>467</v>
      </c>
      <c r="B138" s="28" t="s">
        <v>68</v>
      </c>
      <c r="C138" s="28" t="s">
        <v>47</v>
      </c>
      <c r="D138" s="32">
        <v>10000</v>
      </c>
      <c r="E138" s="29">
        <v>9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</row>
    <row r="139" spans="1:27">
      <c r="A139" s="36" t="s">
        <v>468</v>
      </c>
      <c r="B139" s="28" t="s">
        <v>68</v>
      </c>
      <c r="C139" s="28" t="s">
        <v>48</v>
      </c>
      <c r="D139" s="32">
        <v>31000</v>
      </c>
      <c r="E139" s="29">
        <v>9</v>
      </c>
      <c r="X139" s="24">
        <v>0</v>
      </c>
      <c r="Y139" s="24">
        <v>0</v>
      </c>
      <c r="Z139" s="24">
        <v>0</v>
      </c>
      <c r="AA139" s="24">
        <v>0</v>
      </c>
    </row>
    <row r="140" spans="1:27">
      <c r="A140" s="36" t="s">
        <v>131</v>
      </c>
      <c r="B140" s="28" t="s">
        <v>68</v>
      </c>
      <c r="C140" s="28" t="s">
        <v>49</v>
      </c>
      <c r="D140" s="32">
        <v>28000</v>
      </c>
      <c r="E140" s="29">
        <v>9</v>
      </c>
      <c r="X140" s="24">
        <v>0</v>
      </c>
      <c r="Y140" s="24">
        <v>0</v>
      </c>
      <c r="Z140" s="24">
        <v>0</v>
      </c>
      <c r="AA140" s="24">
        <v>0</v>
      </c>
    </row>
    <row r="141" spans="1:27">
      <c r="A141" s="36" t="s">
        <v>132</v>
      </c>
      <c r="B141" s="28" t="s">
        <v>68</v>
      </c>
      <c r="C141" s="28" t="s">
        <v>50</v>
      </c>
      <c r="D141" s="32">
        <v>24000</v>
      </c>
      <c r="E141" s="29">
        <v>9</v>
      </c>
      <c r="X141" s="24">
        <v>0</v>
      </c>
      <c r="Y141" s="24">
        <v>0</v>
      </c>
      <c r="Z141" s="24">
        <v>0</v>
      </c>
      <c r="AA141" s="24">
        <v>0</v>
      </c>
    </row>
    <row r="142" spans="1:27">
      <c r="A142" s="36" t="s">
        <v>133</v>
      </c>
      <c r="B142" s="28" t="s">
        <v>68</v>
      </c>
      <c r="C142" s="28" t="s">
        <v>51</v>
      </c>
      <c r="D142" s="32">
        <v>38000</v>
      </c>
      <c r="E142" s="29">
        <v>9</v>
      </c>
      <c r="X142" s="24">
        <v>0</v>
      </c>
      <c r="Y142" s="24">
        <v>0</v>
      </c>
      <c r="Z142" s="24">
        <v>0</v>
      </c>
      <c r="AA142" s="24">
        <v>0</v>
      </c>
    </row>
    <row r="143" spans="1:27">
      <c r="A143" s="36" t="s">
        <v>134</v>
      </c>
      <c r="B143" s="28" t="s">
        <v>68</v>
      </c>
      <c r="C143" s="28" t="s">
        <v>52</v>
      </c>
      <c r="D143" s="32">
        <v>44000</v>
      </c>
      <c r="E143" s="29">
        <v>9</v>
      </c>
      <c r="X143" s="24">
        <v>0</v>
      </c>
      <c r="Y143" s="24">
        <v>0</v>
      </c>
      <c r="Z143" s="24">
        <v>0</v>
      </c>
      <c r="AA143" s="24">
        <v>0</v>
      </c>
    </row>
    <row r="144" spans="1:27">
      <c r="A144" s="36" t="s">
        <v>135</v>
      </c>
      <c r="B144" s="28" t="s">
        <v>68</v>
      </c>
      <c r="C144" s="28" t="s">
        <v>53</v>
      </c>
      <c r="D144" s="32">
        <v>60000</v>
      </c>
      <c r="E144" s="29">
        <v>9</v>
      </c>
      <c r="X144" s="24">
        <v>0</v>
      </c>
      <c r="Y144" s="24">
        <v>0</v>
      </c>
      <c r="Z144" s="24">
        <v>0</v>
      </c>
      <c r="AA144" s="24">
        <v>0</v>
      </c>
    </row>
    <row r="145" spans="1:33">
      <c r="A145" s="36" t="s">
        <v>136</v>
      </c>
      <c r="B145" s="28" t="s">
        <v>68</v>
      </c>
      <c r="C145" s="28" t="s">
        <v>54</v>
      </c>
      <c r="D145" s="32">
        <v>38000</v>
      </c>
      <c r="E145" s="29">
        <v>9</v>
      </c>
      <c r="X145" s="24">
        <v>0</v>
      </c>
      <c r="Y145" s="24">
        <v>0</v>
      </c>
      <c r="Z145" s="24">
        <v>0</v>
      </c>
      <c r="AA145" s="24">
        <v>0</v>
      </c>
    </row>
    <row r="146" spans="1:33">
      <c r="A146" s="36" t="s">
        <v>469</v>
      </c>
      <c r="B146" s="28" t="s">
        <v>68</v>
      </c>
      <c r="C146" s="28" t="s">
        <v>55</v>
      </c>
      <c r="D146" s="32">
        <v>49000</v>
      </c>
      <c r="E146" s="29">
        <v>9</v>
      </c>
      <c r="X146" s="24">
        <v>0</v>
      </c>
      <c r="Y146" s="24">
        <v>0</v>
      </c>
      <c r="Z146" s="24">
        <v>0</v>
      </c>
      <c r="AA146" s="24">
        <v>0</v>
      </c>
    </row>
    <row r="147" spans="1:33">
      <c r="A147" s="36" t="s">
        <v>470</v>
      </c>
      <c r="B147" s="28" t="s">
        <v>68</v>
      </c>
      <c r="C147" s="28" t="s">
        <v>56</v>
      </c>
      <c r="D147" s="32">
        <v>49000</v>
      </c>
      <c r="E147" s="29">
        <v>9</v>
      </c>
      <c r="X147" s="24">
        <v>0</v>
      </c>
      <c r="Y147" s="24">
        <v>0</v>
      </c>
      <c r="Z147" s="24">
        <v>0</v>
      </c>
      <c r="AA147" s="24">
        <v>0</v>
      </c>
    </row>
    <row r="148" spans="1:33">
      <c r="A148" s="36" t="s">
        <v>137</v>
      </c>
      <c r="B148" s="28" t="s">
        <v>68</v>
      </c>
      <c r="C148" s="28" t="s">
        <v>57</v>
      </c>
      <c r="D148" s="32">
        <v>49000</v>
      </c>
      <c r="E148" s="29">
        <v>9</v>
      </c>
      <c r="X148" s="24">
        <v>0</v>
      </c>
      <c r="Y148" s="24">
        <v>0</v>
      </c>
      <c r="Z148" s="24">
        <v>0</v>
      </c>
      <c r="AA148" s="24">
        <v>0</v>
      </c>
    </row>
    <row r="149" spans="1:33">
      <c r="A149" s="36" t="s">
        <v>138</v>
      </c>
      <c r="B149" s="28" t="s">
        <v>68</v>
      </c>
      <c r="C149" s="28" t="s">
        <v>58</v>
      </c>
      <c r="D149" s="32">
        <v>66000</v>
      </c>
      <c r="E149" s="29">
        <v>9</v>
      </c>
      <c r="X149" s="24">
        <v>0</v>
      </c>
      <c r="Y149" s="24">
        <v>0</v>
      </c>
      <c r="Z149" s="24">
        <v>0</v>
      </c>
      <c r="AA149" s="24">
        <v>0</v>
      </c>
    </row>
    <row r="150" spans="1:33">
      <c r="A150" s="36" t="s">
        <v>471</v>
      </c>
      <c r="B150" s="28" t="s">
        <v>68</v>
      </c>
      <c r="C150" s="28" t="s">
        <v>59</v>
      </c>
      <c r="D150" s="32">
        <v>31000</v>
      </c>
      <c r="E150" s="29">
        <v>9</v>
      </c>
      <c r="AB150" s="24">
        <v>3</v>
      </c>
      <c r="AC150" s="24">
        <v>2</v>
      </c>
      <c r="AD150" s="24">
        <v>2</v>
      </c>
      <c r="AE150" s="24">
        <v>2</v>
      </c>
    </row>
    <row r="151" spans="1:33">
      <c r="A151" s="36" t="s">
        <v>139</v>
      </c>
      <c r="B151" s="28" t="s">
        <v>68</v>
      </c>
      <c r="C151" s="28" t="s">
        <v>60</v>
      </c>
      <c r="D151" s="32">
        <v>17000</v>
      </c>
      <c r="E151" s="29">
        <v>9</v>
      </c>
      <c r="AF151" s="24">
        <v>0</v>
      </c>
      <c r="AG151" s="24">
        <v>0</v>
      </c>
    </row>
    <row r="152" spans="1:33">
      <c r="A152" s="37" t="s">
        <v>145</v>
      </c>
      <c r="B152" s="28" t="s">
        <v>821</v>
      </c>
      <c r="C152" s="28" t="s">
        <v>36</v>
      </c>
      <c r="D152" s="32">
        <v>123000</v>
      </c>
      <c r="E152" s="29">
        <v>9</v>
      </c>
      <c r="F152" s="24">
        <v>9</v>
      </c>
      <c r="G152" s="24">
        <v>3</v>
      </c>
      <c r="H152" s="24">
        <v>2</v>
      </c>
      <c r="I152" s="24">
        <v>0</v>
      </c>
      <c r="J152" s="24">
        <v>166</v>
      </c>
      <c r="K152" s="24">
        <v>19</v>
      </c>
      <c r="L152" s="24">
        <v>71</v>
      </c>
      <c r="M152" s="24">
        <v>0</v>
      </c>
    </row>
    <row r="153" spans="1:33">
      <c r="A153" s="37" t="s">
        <v>140</v>
      </c>
      <c r="B153" s="28" t="s">
        <v>821</v>
      </c>
      <c r="C153" s="28" t="s">
        <v>37</v>
      </c>
      <c r="D153" s="32">
        <v>103000</v>
      </c>
      <c r="E153" s="29">
        <v>9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</row>
    <row r="154" spans="1:33">
      <c r="A154" s="37" t="s">
        <v>150</v>
      </c>
      <c r="B154" s="28" t="s">
        <v>821</v>
      </c>
      <c r="C154" s="28" t="s">
        <v>38</v>
      </c>
      <c r="D154" s="32">
        <v>42000</v>
      </c>
      <c r="E154" s="29">
        <v>9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</row>
    <row r="155" spans="1:33">
      <c r="A155" s="37" t="s">
        <v>142</v>
      </c>
      <c r="B155" s="28" t="s">
        <v>821</v>
      </c>
      <c r="C155" s="28" t="s">
        <v>39</v>
      </c>
      <c r="D155" s="32">
        <v>42000</v>
      </c>
      <c r="E155" s="29">
        <v>9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</row>
    <row r="156" spans="1:33">
      <c r="A156" s="37" t="s">
        <v>143</v>
      </c>
      <c r="B156" s="28" t="s">
        <v>821</v>
      </c>
      <c r="C156" s="28" t="s">
        <v>40</v>
      </c>
      <c r="D156" s="32">
        <v>12000</v>
      </c>
      <c r="E156" s="29">
        <v>9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</row>
    <row r="157" spans="1:33">
      <c r="A157" s="37" t="s">
        <v>472</v>
      </c>
      <c r="B157" s="28" t="s">
        <v>821</v>
      </c>
      <c r="C157" s="28" t="s">
        <v>41</v>
      </c>
      <c r="D157" s="32">
        <v>12000</v>
      </c>
      <c r="E157" s="29">
        <v>9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</row>
    <row r="158" spans="1:33">
      <c r="A158" s="37" t="s">
        <v>152</v>
      </c>
      <c r="B158" s="28" t="s">
        <v>821</v>
      </c>
      <c r="C158" s="28" t="s">
        <v>42</v>
      </c>
      <c r="D158" s="32">
        <v>46000</v>
      </c>
      <c r="E158" s="29">
        <v>9</v>
      </c>
      <c r="K158" s="24">
        <v>0</v>
      </c>
      <c r="L158" s="24">
        <v>0</v>
      </c>
      <c r="M158" s="24">
        <v>0</v>
      </c>
      <c r="N158" s="24">
        <v>2</v>
      </c>
      <c r="O158" s="24">
        <v>1</v>
      </c>
      <c r="P158" s="24">
        <v>93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</row>
    <row r="159" spans="1:33">
      <c r="A159" s="37" t="s">
        <v>473</v>
      </c>
      <c r="B159" s="28" t="s">
        <v>821</v>
      </c>
      <c r="C159" s="28" t="s">
        <v>43</v>
      </c>
      <c r="D159" s="32">
        <v>114000</v>
      </c>
      <c r="E159" s="29">
        <v>9</v>
      </c>
      <c r="K159" s="24">
        <v>5</v>
      </c>
      <c r="L159" s="24">
        <v>92</v>
      </c>
      <c r="M159" s="24">
        <v>0</v>
      </c>
      <c r="N159" s="24">
        <v>1</v>
      </c>
      <c r="O159" s="24">
        <v>1</v>
      </c>
      <c r="P159" s="24">
        <v>73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</row>
    <row r="160" spans="1:33">
      <c r="A160" s="37" t="s">
        <v>144</v>
      </c>
      <c r="B160" s="28" t="s">
        <v>821</v>
      </c>
      <c r="C160" s="28" t="s">
        <v>44</v>
      </c>
      <c r="D160" s="32">
        <v>42000</v>
      </c>
      <c r="E160" s="29">
        <v>9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5</v>
      </c>
      <c r="R160" s="24">
        <v>39</v>
      </c>
      <c r="S160" s="24">
        <v>0</v>
      </c>
      <c r="T160" s="24">
        <v>0</v>
      </c>
      <c r="U160" s="24">
        <v>0</v>
      </c>
      <c r="V160" s="24">
        <v>0</v>
      </c>
    </row>
    <row r="161" spans="1:33">
      <c r="A161" s="37" t="s">
        <v>146</v>
      </c>
      <c r="B161" s="28" t="s">
        <v>821</v>
      </c>
      <c r="C161" s="28" t="s">
        <v>45</v>
      </c>
      <c r="D161" s="32">
        <v>10000</v>
      </c>
      <c r="E161" s="29">
        <v>9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1</v>
      </c>
      <c r="U161" s="24">
        <v>5</v>
      </c>
      <c r="V161" s="24">
        <v>0</v>
      </c>
    </row>
    <row r="162" spans="1:33">
      <c r="A162" s="37" t="s">
        <v>147</v>
      </c>
      <c r="B162" s="28" t="s">
        <v>821</v>
      </c>
      <c r="C162" s="28" t="s">
        <v>46</v>
      </c>
      <c r="D162" s="32">
        <v>46000</v>
      </c>
      <c r="E162" s="29">
        <v>9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</row>
    <row r="163" spans="1:33">
      <c r="A163" s="37" t="s">
        <v>474</v>
      </c>
      <c r="B163" s="28" t="s">
        <v>821</v>
      </c>
      <c r="C163" s="28" t="s">
        <v>47</v>
      </c>
      <c r="D163" s="32">
        <v>10000</v>
      </c>
      <c r="E163" s="29">
        <v>9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</row>
    <row r="164" spans="1:33">
      <c r="A164" s="37" t="s">
        <v>475</v>
      </c>
      <c r="B164" s="28" t="s">
        <v>821</v>
      </c>
      <c r="C164" s="28" t="s">
        <v>48</v>
      </c>
      <c r="D164" s="32">
        <v>13000</v>
      </c>
      <c r="E164" s="29">
        <v>9</v>
      </c>
      <c r="X164" s="24">
        <v>0</v>
      </c>
      <c r="Y164" s="24">
        <v>0</v>
      </c>
      <c r="Z164" s="24">
        <v>0</v>
      </c>
      <c r="AA164" s="24">
        <v>0</v>
      </c>
    </row>
    <row r="165" spans="1:33">
      <c r="A165" s="37" t="s">
        <v>476</v>
      </c>
      <c r="B165" s="28" t="s">
        <v>821</v>
      </c>
      <c r="C165" s="28" t="s">
        <v>49</v>
      </c>
      <c r="D165" s="32">
        <v>13000</v>
      </c>
      <c r="E165" s="29">
        <v>9</v>
      </c>
      <c r="X165" s="24">
        <v>0</v>
      </c>
      <c r="Y165" s="24">
        <v>0</v>
      </c>
      <c r="Z165" s="24">
        <v>0</v>
      </c>
      <c r="AA165" s="24">
        <v>0</v>
      </c>
    </row>
    <row r="166" spans="1:33">
      <c r="A166" s="37" t="s">
        <v>477</v>
      </c>
      <c r="B166" s="28" t="s">
        <v>821</v>
      </c>
      <c r="C166" s="28" t="s">
        <v>50</v>
      </c>
      <c r="D166" s="32">
        <v>13000</v>
      </c>
      <c r="E166" s="29">
        <v>9</v>
      </c>
      <c r="X166" s="24">
        <v>0</v>
      </c>
      <c r="Y166" s="24">
        <v>0</v>
      </c>
      <c r="Z166" s="24">
        <v>0</v>
      </c>
      <c r="AA166" s="24">
        <v>0</v>
      </c>
    </row>
    <row r="167" spans="1:33">
      <c r="A167" s="37" t="s">
        <v>148</v>
      </c>
      <c r="B167" s="28" t="s">
        <v>821</v>
      </c>
      <c r="C167" s="28" t="s">
        <v>51</v>
      </c>
      <c r="D167" s="32">
        <v>38000</v>
      </c>
      <c r="E167" s="29">
        <v>9</v>
      </c>
      <c r="X167" s="24">
        <v>0</v>
      </c>
      <c r="Y167" s="24">
        <v>0</v>
      </c>
      <c r="Z167" s="24">
        <v>0</v>
      </c>
      <c r="AA167" s="24">
        <v>0</v>
      </c>
    </row>
    <row r="168" spans="1:33">
      <c r="A168" s="37" t="s">
        <v>149</v>
      </c>
      <c r="B168" s="28" t="s">
        <v>821</v>
      </c>
      <c r="C168" s="28" t="s">
        <v>52</v>
      </c>
      <c r="D168" s="32">
        <v>28000</v>
      </c>
      <c r="E168" s="29">
        <v>9</v>
      </c>
      <c r="X168" s="24">
        <v>0</v>
      </c>
      <c r="Y168" s="24">
        <v>0</v>
      </c>
      <c r="Z168" s="24">
        <v>0</v>
      </c>
      <c r="AA168" s="24">
        <v>0</v>
      </c>
    </row>
    <row r="169" spans="1:33">
      <c r="A169" s="37" t="s">
        <v>141</v>
      </c>
      <c r="B169" s="28" t="s">
        <v>821</v>
      </c>
      <c r="C169" s="28" t="s">
        <v>53</v>
      </c>
      <c r="D169" s="32">
        <v>93000</v>
      </c>
      <c r="E169" s="29">
        <v>9</v>
      </c>
      <c r="X169" s="24">
        <v>0</v>
      </c>
      <c r="Y169" s="24">
        <v>0</v>
      </c>
      <c r="Z169" s="24">
        <v>0</v>
      </c>
      <c r="AA169" s="24">
        <v>0</v>
      </c>
    </row>
    <row r="170" spans="1:33">
      <c r="A170" s="37" t="s">
        <v>151</v>
      </c>
      <c r="B170" s="28" t="s">
        <v>821</v>
      </c>
      <c r="C170" s="28" t="s">
        <v>54</v>
      </c>
      <c r="D170" s="32">
        <v>38000</v>
      </c>
      <c r="E170" s="29">
        <v>9</v>
      </c>
      <c r="X170" s="24">
        <v>0</v>
      </c>
      <c r="Y170" s="24">
        <v>0</v>
      </c>
      <c r="Z170" s="24">
        <v>0</v>
      </c>
      <c r="AA170" s="24">
        <v>0</v>
      </c>
    </row>
    <row r="171" spans="1:33">
      <c r="A171" s="37" t="s">
        <v>478</v>
      </c>
      <c r="B171" s="28" t="s">
        <v>821</v>
      </c>
      <c r="C171" s="28" t="s">
        <v>55</v>
      </c>
      <c r="D171" s="32">
        <v>15000</v>
      </c>
      <c r="E171" s="29">
        <v>9</v>
      </c>
      <c r="X171" s="24">
        <v>0</v>
      </c>
      <c r="Y171" s="24">
        <v>0</v>
      </c>
      <c r="Z171" s="24">
        <v>0</v>
      </c>
      <c r="AA171" s="24">
        <v>0</v>
      </c>
    </row>
    <row r="172" spans="1:33">
      <c r="A172" s="37" t="s">
        <v>479</v>
      </c>
      <c r="B172" s="28" t="s">
        <v>821</v>
      </c>
      <c r="C172" s="28" t="s">
        <v>56</v>
      </c>
      <c r="D172" s="32">
        <v>15000</v>
      </c>
      <c r="E172" s="29">
        <v>9</v>
      </c>
      <c r="X172" s="24">
        <v>0</v>
      </c>
      <c r="Y172" s="24">
        <v>0</v>
      </c>
      <c r="Z172" s="24">
        <v>0</v>
      </c>
      <c r="AA172" s="24">
        <v>0</v>
      </c>
    </row>
    <row r="173" spans="1:33">
      <c r="A173" s="37" t="s">
        <v>480</v>
      </c>
      <c r="B173" s="28" t="s">
        <v>821</v>
      </c>
      <c r="C173" s="28" t="s">
        <v>57</v>
      </c>
      <c r="D173" s="32">
        <v>15000</v>
      </c>
      <c r="E173" s="29">
        <v>9</v>
      </c>
      <c r="X173" s="24">
        <v>0</v>
      </c>
      <c r="Y173" s="24">
        <v>0</v>
      </c>
      <c r="Z173" s="24">
        <v>0</v>
      </c>
      <c r="AA173" s="24">
        <v>0</v>
      </c>
    </row>
    <row r="174" spans="1:33">
      <c r="A174" s="37" t="s">
        <v>153</v>
      </c>
      <c r="B174" s="28" t="s">
        <v>821</v>
      </c>
      <c r="C174" s="28" t="s">
        <v>58</v>
      </c>
      <c r="D174" s="32">
        <v>93000</v>
      </c>
      <c r="E174" s="29">
        <v>9</v>
      </c>
      <c r="X174" s="24">
        <v>0</v>
      </c>
      <c r="Y174" s="24">
        <v>0</v>
      </c>
      <c r="Z174" s="24">
        <v>0</v>
      </c>
      <c r="AA174" s="24">
        <v>0</v>
      </c>
    </row>
    <row r="175" spans="1:33">
      <c r="A175" s="37" t="s">
        <v>481</v>
      </c>
      <c r="B175" s="28" t="s">
        <v>821</v>
      </c>
      <c r="C175" s="28" t="s">
        <v>59</v>
      </c>
      <c r="D175" s="32">
        <v>12000</v>
      </c>
      <c r="E175" s="29">
        <v>9</v>
      </c>
      <c r="AB175" s="24">
        <v>2</v>
      </c>
      <c r="AC175" s="24">
        <v>2</v>
      </c>
      <c r="AD175" s="24">
        <v>2</v>
      </c>
      <c r="AE175" s="24">
        <v>1</v>
      </c>
    </row>
    <row r="176" spans="1:33">
      <c r="A176" s="37" t="s">
        <v>482</v>
      </c>
      <c r="B176" s="28" t="s">
        <v>821</v>
      </c>
      <c r="C176" s="28" t="s">
        <v>60</v>
      </c>
      <c r="D176" s="32">
        <v>12000</v>
      </c>
      <c r="E176" s="29">
        <v>9</v>
      </c>
      <c r="AF176" s="24">
        <v>0</v>
      </c>
      <c r="AG176" s="24">
        <v>0</v>
      </c>
    </row>
    <row r="177" spans="1:34">
      <c r="A177" s="36" t="s">
        <v>164</v>
      </c>
      <c r="B177" s="28" t="s">
        <v>70</v>
      </c>
      <c r="C177" s="28" t="s">
        <v>36</v>
      </c>
      <c r="D177" s="32">
        <v>94000</v>
      </c>
      <c r="E177" s="29">
        <v>9</v>
      </c>
      <c r="F177" s="24">
        <v>14</v>
      </c>
      <c r="G177" s="24">
        <v>7</v>
      </c>
      <c r="H177" s="24">
        <v>0</v>
      </c>
      <c r="I177" s="24">
        <v>2</v>
      </c>
      <c r="J177" s="24">
        <v>95</v>
      </c>
      <c r="K177" s="24">
        <v>4</v>
      </c>
      <c r="L177" s="24">
        <v>31</v>
      </c>
      <c r="M177" s="24">
        <v>0</v>
      </c>
    </row>
    <row r="178" spans="1:34">
      <c r="A178" s="36" t="s">
        <v>165</v>
      </c>
      <c r="B178" s="28" t="s">
        <v>70</v>
      </c>
      <c r="C178" s="28" t="s">
        <v>37</v>
      </c>
      <c r="D178" s="32">
        <v>14000</v>
      </c>
      <c r="E178" s="29">
        <v>9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</row>
    <row r="179" spans="1:34">
      <c r="A179" s="36" t="s">
        <v>166</v>
      </c>
      <c r="B179" s="28" t="s">
        <v>70</v>
      </c>
      <c r="C179" s="28" t="s">
        <v>38</v>
      </c>
      <c r="D179" s="32">
        <v>84000</v>
      </c>
      <c r="E179" s="29">
        <v>9</v>
      </c>
      <c r="K179" s="24">
        <v>5</v>
      </c>
      <c r="L179" s="24">
        <v>29</v>
      </c>
      <c r="M179" s="24">
        <v>0</v>
      </c>
      <c r="N179" s="24">
        <v>0</v>
      </c>
      <c r="O179" s="24">
        <v>0</v>
      </c>
      <c r="P179" s="24">
        <v>0</v>
      </c>
      <c r="Q179" s="24">
        <v>4</v>
      </c>
      <c r="R179" s="24">
        <v>110</v>
      </c>
      <c r="S179" s="24">
        <v>0</v>
      </c>
      <c r="T179" s="24">
        <v>0</v>
      </c>
      <c r="U179" s="24">
        <v>0</v>
      </c>
      <c r="V179" s="24">
        <v>0</v>
      </c>
    </row>
    <row r="180" spans="1:34">
      <c r="A180" s="36" t="s">
        <v>167</v>
      </c>
      <c r="B180" s="28" t="s">
        <v>70</v>
      </c>
      <c r="C180" s="28" t="s">
        <v>39</v>
      </c>
      <c r="D180" s="32">
        <v>50000</v>
      </c>
      <c r="E180" s="29">
        <v>9</v>
      </c>
      <c r="K180" s="24">
        <v>0</v>
      </c>
      <c r="L180" s="24">
        <v>0</v>
      </c>
      <c r="M180" s="24">
        <v>0</v>
      </c>
      <c r="N180" s="24">
        <v>1</v>
      </c>
      <c r="O180" s="24">
        <v>0</v>
      </c>
      <c r="P180" s="24">
        <v>15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</row>
    <row r="181" spans="1:34">
      <c r="A181" s="36" t="s">
        <v>168</v>
      </c>
      <c r="B181" s="28" t="s">
        <v>70</v>
      </c>
      <c r="C181" s="28" t="s">
        <v>40</v>
      </c>
      <c r="D181" s="32">
        <v>13000</v>
      </c>
      <c r="E181" s="29">
        <v>9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2</v>
      </c>
      <c r="U181" s="24">
        <v>29</v>
      </c>
      <c r="V181" s="24">
        <v>0</v>
      </c>
    </row>
    <row r="182" spans="1:34">
      <c r="A182" s="36" t="s">
        <v>169</v>
      </c>
      <c r="B182" s="28" t="s">
        <v>70</v>
      </c>
      <c r="C182" s="28" t="s">
        <v>41</v>
      </c>
      <c r="D182" s="32">
        <v>13000</v>
      </c>
      <c r="E182" s="29">
        <v>9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</row>
    <row r="183" spans="1:34">
      <c r="A183" s="36" t="s">
        <v>170</v>
      </c>
      <c r="B183" s="28" t="s">
        <v>70</v>
      </c>
      <c r="C183" s="28" t="s">
        <v>42</v>
      </c>
      <c r="D183" s="32">
        <v>86000</v>
      </c>
      <c r="E183" s="29">
        <v>9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</row>
    <row r="184" spans="1:34">
      <c r="A184" s="36" t="s">
        <v>483</v>
      </c>
      <c r="B184" s="28" t="s">
        <v>70</v>
      </c>
      <c r="C184" s="28" t="s">
        <v>43</v>
      </c>
      <c r="D184" s="32">
        <v>86000</v>
      </c>
      <c r="E184" s="29">
        <v>9</v>
      </c>
      <c r="K184" s="24">
        <v>0</v>
      </c>
      <c r="L184" s="24">
        <v>0</v>
      </c>
      <c r="M184" s="24">
        <v>0</v>
      </c>
      <c r="N184" s="24">
        <v>2</v>
      </c>
      <c r="O184" s="24">
        <v>0</v>
      </c>
      <c r="P184" s="24">
        <v>38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</row>
    <row r="185" spans="1:34">
      <c r="A185" s="36" t="s">
        <v>484</v>
      </c>
      <c r="B185" s="28" t="s">
        <v>70</v>
      </c>
      <c r="C185" s="28" t="s">
        <v>44</v>
      </c>
      <c r="D185" s="32">
        <v>13000</v>
      </c>
      <c r="E185" s="29">
        <v>9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</row>
    <row r="186" spans="1:34">
      <c r="A186" s="36" t="s">
        <v>485</v>
      </c>
      <c r="B186" s="28" t="s">
        <v>70</v>
      </c>
      <c r="C186" s="28" t="s">
        <v>45</v>
      </c>
      <c r="D186" s="32">
        <v>13000</v>
      </c>
      <c r="E186" s="29">
        <v>9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</row>
    <row r="187" spans="1:34">
      <c r="A187" s="36" t="s">
        <v>171</v>
      </c>
      <c r="B187" s="28" t="s">
        <v>70</v>
      </c>
      <c r="C187" s="28" t="s">
        <v>46</v>
      </c>
      <c r="D187" s="32">
        <v>56000</v>
      </c>
      <c r="E187" s="29">
        <v>9</v>
      </c>
      <c r="K187" s="24">
        <v>0</v>
      </c>
      <c r="L187" s="24">
        <v>0</v>
      </c>
      <c r="M187" s="24">
        <v>0</v>
      </c>
      <c r="N187" s="24">
        <v>1</v>
      </c>
      <c r="O187" s="24">
        <v>0</v>
      </c>
      <c r="P187" s="24">
        <v>9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AH187" s="24">
        <v>1</v>
      </c>
    </row>
    <row r="188" spans="1:34">
      <c r="A188" s="36" t="s">
        <v>172</v>
      </c>
      <c r="B188" s="28" t="s">
        <v>70</v>
      </c>
      <c r="C188" s="28" t="s">
        <v>47</v>
      </c>
      <c r="D188" s="32">
        <v>10000</v>
      </c>
      <c r="E188" s="29">
        <v>9</v>
      </c>
      <c r="K188" s="24">
        <v>0</v>
      </c>
      <c r="L188" s="24">
        <v>0</v>
      </c>
      <c r="M188" s="24">
        <v>0</v>
      </c>
      <c r="N188" s="24">
        <v>3</v>
      </c>
      <c r="O188" s="24">
        <v>0</v>
      </c>
      <c r="P188" s="24">
        <v>33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</row>
    <row r="189" spans="1:34">
      <c r="A189" s="36" t="s">
        <v>173</v>
      </c>
      <c r="B189" s="28" t="s">
        <v>70</v>
      </c>
      <c r="C189" s="28" t="s">
        <v>48</v>
      </c>
      <c r="D189" s="32">
        <v>13000</v>
      </c>
      <c r="E189" s="29">
        <v>9</v>
      </c>
      <c r="X189" s="24">
        <v>0</v>
      </c>
      <c r="Y189" s="24">
        <v>0</v>
      </c>
      <c r="Z189" s="24">
        <v>0</v>
      </c>
      <c r="AA189" s="24">
        <v>0</v>
      </c>
    </row>
    <row r="190" spans="1:34">
      <c r="A190" s="36" t="s">
        <v>174</v>
      </c>
      <c r="B190" s="28" t="s">
        <v>70</v>
      </c>
      <c r="C190" s="28" t="s">
        <v>49</v>
      </c>
      <c r="D190" s="32">
        <v>13000</v>
      </c>
      <c r="E190" s="29">
        <v>9</v>
      </c>
      <c r="X190" s="24">
        <v>0</v>
      </c>
      <c r="Y190" s="24">
        <v>0</v>
      </c>
      <c r="Z190" s="24">
        <v>0</v>
      </c>
      <c r="AA190" s="24">
        <v>0</v>
      </c>
    </row>
    <row r="191" spans="1:34">
      <c r="A191" s="36" t="s">
        <v>175</v>
      </c>
      <c r="B191" s="28" t="s">
        <v>70</v>
      </c>
      <c r="C191" s="28" t="s">
        <v>50</v>
      </c>
      <c r="D191" s="32">
        <v>13000</v>
      </c>
      <c r="E191" s="29">
        <v>9</v>
      </c>
      <c r="X191" s="24">
        <v>0</v>
      </c>
      <c r="Y191" s="24">
        <v>0</v>
      </c>
      <c r="Z191" s="24">
        <v>0</v>
      </c>
      <c r="AA191" s="24">
        <v>0</v>
      </c>
    </row>
    <row r="192" spans="1:34">
      <c r="A192" s="36" t="s">
        <v>176</v>
      </c>
      <c r="B192" s="28" t="s">
        <v>70</v>
      </c>
      <c r="C192" s="28" t="s">
        <v>51</v>
      </c>
      <c r="D192" s="32">
        <v>33000</v>
      </c>
      <c r="E192" s="29">
        <v>9</v>
      </c>
      <c r="X192" s="24">
        <v>1</v>
      </c>
      <c r="Y192" s="24">
        <v>0</v>
      </c>
      <c r="Z192" s="24">
        <v>0</v>
      </c>
      <c r="AA192" s="24">
        <v>0</v>
      </c>
    </row>
    <row r="193" spans="1:33">
      <c r="A193" s="36" t="s">
        <v>177</v>
      </c>
      <c r="B193" s="28" t="s">
        <v>70</v>
      </c>
      <c r="C193" s="28" t="s">
        <v>52</v>
      </c>
      <c r="D193" s="32">
        <v>36000</v>
      </c>
      <c r="E193" s="29">
        <v>9</v>
      </c>
      <c r="X193" s="24">
        <v>0</v>
      </c>
      <c r="Y193" s="24">
        <v>0</v>
      </c>
      <c r="Z193" s="24">
        <v>0</v>
      </c>
      <c r="AA193" s="24">
        <v>0</v>
      </c>
    </row>
    <row r="194" spans="1:33">
      <c r="A194" s="36" t="s">
        <v>178</v>
      </c>
      <c r="B194" s="28" t="s">
        <v>70</v>
      </c>
      <c r="C194" s="28" t="s">
        <v>53</v>
      </c>
      <c r="D194" s="32">
        <v>36000</v>
      </c>
      <c r="E194" s="29">
        <v>9</v>
      </c>
      <c r="X194" s="24">
        <v>1</v>
      </c>
      <c r="Y194" s="24">
        <v>0</v>
      </c>
      <c r="Z194" s="24">
        <v>0</v>
      </c>
      <c r="AA194" s="24">
        <v>0</v>
      </c>
    </row>
    <row r="195" spans="1:33">
      <c r="A195" s="36" t="s">
        <v>486</v>
      </c>
      <c r="B195" s="28" t="s">
        <v>70</v>
      </c>
      <c r="C195" s="28" t="s">
        <v>54</v>
      </c>
      <c r="D195" s="32">
        <v>31000</v>
      </c>
      <c r="E195" s="29">
        <v>9</v>
      </c>
      <c r="X195" s="24">
        <v>0</v>
      </c>
      <c r="Y195" s="24">
        <v>0</v>
      </c>
      <c r="Z195" s="24">
        <v>0</v>
      </c>
      <c r="AA195" s="24">
        <v>0</v>
      </c>
    </row>
    <row r="196" spans="1:33">
      <c r="A196" s="36" t="s">
        <v>179</v>
      </c>
      <c r="B196" s="28" t="s">
        <v>70</v>
      </c>
      <c r="C196" s="28" t="s">
        <v>55</v>
      </c>
      <c r="D196" s="32">
        <v>54000</v>
      </c>
      <c r="E196" s="29">
        <v>9</v>
      </c>
      <c r="X196" s="24">
        <v>0</v>
      </c>
      <c r="Y196" s="24">
        <v>0</v>
      </c>
      <c r="Z196" s="24">
        <v>0</v>
      </c>
      <c r="AA196" s="24">
        <v>0</v>
      </c>
    </row>
    <row r="197" spans="1:33">
      <c r="A197" s="36" t="s">
        <v>180</v>
      </c>
      <c r="B197" s="28" t="s">
        <v>70</v>
      </c>
      <c r="C197" s="28" t="s">
        <v>56</v>
      </c>
      <c r="D197" s="32">
        <v>54000</v>
      </c>
      <c r="E197" s="29">
        <v>9</v>
      </c>
      <c r="X197" s="24">
        <v>0</v>
      </c>
      <c r="Y197" s="24">
        <v>0</v>
      </c>
      <c r="Z197" s="24">
        <v>0</v>
      </c>
      <c r="AA197" s="24">
        <v>0</v>
      </c>
    </row>
    <row r="198" spans="1:33">
      <c r="A198" s="36" t="s">
        <v>181</v>
      </c>
      <c r="B198" s="28" t="s">
        <v>70</v>
      </c>
      <c r="C198" s="28" t="s">
        <v>57</v>
      </c>
      <c r="D198" s="32">
        <v>56000</v>
      </c>
      <c r="E198" s="29">
        <v>9</v>
      </c>
      <c r="X198" s="24">
        <v>0</v>
      </c>
      <c r="Y198" s="24">
        <v>0</v>
      </c>
      <c r="Z198" s="24">
        <v>0</v>
      </c>
      <c r="AA198" s="24">
        <v>0</v>
      </c>
    </row>
    <row r="199" spans="1:33">
      <c r="A199" s="36" t="s">
        <v>182</v>
      </c>
      <c r="B199" s="28" t="s">
        <v>70</v>
      </c>
      <c r="C199" s="28" t="s">
        <v>58</v>
      </c>
      <c r="D199" s="32">
        <v>56000</v>
      </c>
      <c r="E199" s="29">
        <v>9</v>
      </c>
      <c r="X199" s="24">
        <v>0</v>
      </c>
      <c r="Y199" s="24">
        <v>0</v>
      </c>
      <c r="Z199" s="24">
        <v>0</v>
      </c>
      <c r="AA199" s="24">
        <v>0</v>
      </c>
    </row>
    <row r="200" spans="1:33">
      <c r="A200" s="36" t="s">
        <v>183</v>
      </c>
      <c r="B200" s="28" t="s">
        <v>70</v>
      </c>
      <c r="C200" s="28" t="s">
        <v>59</v>
      </c>
      <c r="D200" s="32">
        <v>40000</v>
      </c>
      <c r="E200" s="29">
        <v>9</v>
      </c>
      <c r="AB200" s="24">
        <v>1</v>
      </c>
      <c r="AC200" s="24">
        <v>1</v>
      </c>
      <c r="AD200" s="24">
        <v>0</v>
      </c>
      <c r="AE200" s="24">
        <v>0</v>
      </c>
    </row>
    <row r="201" spans="1:33">
      <c r="A201" s="36" t="s">
        <v>184</v>
      </c>
      <c r="B201" s="28" t="s">
        <v>70</v>
      </c>
      <c r="C201" s="28" t="s">
        <v>60</v>
      </c>
      <c r="D201" s="32">
        <v>40000</v>
      </c>
      <c r="E201" s="29">
        <v>9</v>
      </c>
      <c r="AF201" s="24">
        <v>1</v>
      </c>
      <c r="AG201" s="24">
        <v>58</v>
      </c>
    </row>
    <row r="202" spans="1:33">
      <c r="A202" s="34" t="s">
        <v>487</v>
      </c>
      <c r="B202" s="28" t="s">
        <v>69</v>
      </c>
      <c r="C202" s="28" t="s">
        <v>36</v>
      </c>
      <c r="D202" s="32">
        <v>99000</v>
      </c>
      <c r="E202" s="29">
        <v>9</v>
      </c>
      <c r="F202" s="24">
        <v>16</v>
      </c>
      <c r="G202" s="24">
        <v>7</v>
      </c>
      <c r="H202" s="24">
        <v>2</v>
      </c>
      <c r="I202" s="24">
        <v>0</v>
      </c>
      <c r="J202" s="24">
        <v>179</v>
      </c>
      <c r="K202" s="24">
        <v>6</v>
      </c>
      <c r="L202" s="24">
        <v>29</v>
      </c>
      <c r="M202" s="24">
        <v>1</v>
      </c>
    </row>
    <row r="203" spans="1:33">
      <c r="A203" s="34" t="s">
        <v>154</v>
      </c>
      <c r="B203" s="28" t="s">
        <v>69</v>
      </c>
      <c r="C203" s="28" t="s">
        <v>37</v>
      </c>
      <c r="D203" s="32">
        <v>53000</v>
      </c>
      <c r="E203" s="29">
        <v>9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</row>
    <row r="204" spans="1:33">
      <c r="A204" s="34" t="s">
        <v>155</v>
      </c>
      <c r="B204" s="28" t="s">
        <v>69</v>
      </c>
      <c r="C204" s="28" t="s">
        <v>38</v>
      </c>
      <c r="D204" s="32">
        <v>50000</v>
      </c>
      <c r="E204" s="29">
        <v>9</v>
      </c>
      <c r="K204" s="24">
        <v>2</v>
      </c>
      <c r="L204" s="24">
        <v>3</v>
      </c>
      <c r="M204" s="24">
        <v>0</v>
      </c>
      <c r="N204" s="24">
        <v>1</v>
      </c>
      <c r="O204" s="24">
        <v>0</v>
      </c>
      <c r="P204" s="24">
        <v>18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</row>
    <row r="205" spans="1:33">
      <c r="A205" s="34" t="s">
        <v>156</v>
      </c>
      <c r="B205" s="28" t="s">
        <v>69</v>
      </c>
      <c r="C205" s="28" t="s">
        <v>39</v>
      </c>
      <c r="D205" s="32">
        <v>12000</v>
      </c>
      <c r="E205" s="29">
        <v>9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</row>
    <row r="206" spans="1:33">
      <c r="A206" s="34" t="s">
        <v>488</v>
      </c>
      <c r="B206" s="28" t="s">
        <v>69</v>
      </c>
      <c r="C206" s="28" t="s">
        <v>40</v>
      </c>
      <c r="D206" s="32">
        <v>12000</v>
      </c>
      <c r="E206" s="29">
        <v>9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</row>
    <row r="207" spans="1:33">
      <c r="A207" s="34" t="s">
        <v>489</v>
      </c>
      <c r="B207" s="28" t="s">
        <v>69</v>
      </c>
      <c r="C207" s="28" t="s">
        <v>41</v>
      </c>
      <c r="D207" s="32">
        <v>12000</v>
      </c>
      <c r="E207" s="29">
        <v>9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</row>
    <row r="208" spans="1:33">
      <c r="A208" s="34" t="s">
        <v>158</v>
      </c>
      <c r="B208" s="28" t="s">
        <v>69</v>
      </c>
      <c r="C208" s="28" t="s">
        <v>42</v>
      </c>
      <c r="D208" s="32">
        <v>81000</v>
      </c>
      <c r="E208" s="29">
        <v>9</v>
      </c>
      <c r="K208" s="24">
        <v>0</v>
      </c>
      <c r="L208" s="24">
        <v>0</v>
      </c>
      <c r="M208" s="24">
        <v>0</v>
      </c>
      <c r="N208" s="24">
        <v>5</v>
      </c>
      <c r="O208" s="24">
        <v>2</v>
      </c>
      <c r="P208" s="24">
        <v>136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</row>
    <row r="209" spans="1:27">
      <c r="A209" s="34" t="s">
        <v>490</v>
      </c>
      <c r="B209" s="28" t="s">
        <v>69</v>
      </c>
      <c r="C209" s="28" t="s">
        <v>43</v>
      </c>
      <c r="D209" s="32">
        <v>68000</v>
      </c>
      <c r="E209" s="29">
        <v>9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</row>
    <row r="210" spans="1:27">
      <c r="A210" s="34" t="s">
        <v>157</v>
      </c>
      <c r="B210" s="28" t="s">
        <v>69</v>
      </c>
      <c r="C210" s="28" t="s">
        <v>44</v>
      </c>
      <c r="D210" s="32">
        <v>93000</v>
      </c>
      <c r="E210" s="29">
        <v>9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2</v>
      </c>
      <c r="R210" s="24">
        <v>31</v>
      </c>
      <c r="S210" s="24">
        <v>0</v>
      </c>
      <c r="T210" s="24">
        <v>2</v>
      </c>
      <c r="U210" s="24">
        <v>18</v>
      </c>
      <c r="V210" s="24">
        <v>0</v>
      </c>
    </row>
    <row r="211" spans="1:27">
      <c r="A211" s="34" t="s">
        <v>491</v>
      </c>
      <c r="B211" s="28" t="s">
        <v>69</v>
      </c>
      <c r="C211" s="28" t="s">
        <v>45</v>
      </c>
      <c r="D211" s="32">
        <v>13000</v>
      </c>
      <c r="E211" s="29">
        <v>9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</row>
    <row r="212" spans="1:27">
      <c r="A212" s="34" t="s">
        <v>492</v>
      </c>
      <c r="B212" s="28" t="s">
        <v>69</v>
      </c>
      <c r="C212" s="28" t="s">
        <v>46</v>
      </c>
      <c r="D212" s="32">
        <v>27000</v>
      </c>
      <c r="E212" s="29">
        <v>9</v>
      </c>
      <c r="K212" s="24">
        <v>0</v>
      </c>
      <c r="L212" s="24">
        <v>0</v>
      </c>
      <c r="M212" s="24">
        <v>0</v>
      </c>
      <c r="N212" s="24">
        <v>1</v>
      </c>
      <c r="O212" s="24">
        <v>0</v>
      </c>
      <c r="P212" s="24">
        <v>25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</row>
    <row r="213" spans="1:27">
      <c r="A213" s="34" t="s">
        <v>493</v>
      </c>
      <c r="B213" s="28" t="s">
        <v>69</v>
      </c>
      <c r="C213" s="28" t="s">
        <v>47</v>
      </c>
      <c r="D213" s="32">
        <v>10000</v>
      </c>
      <c r="E213" s="29">
        <v>9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</row>
    <row r="214" spans="1:27">
      <c r="A214" s="34" t="s">
        <v>161</v>
      </c>
      <c r="B214" s="28" t="s">
        <v>69</v>
      </c>
      <c r="C214" s="28" t="s">
        <v>48</v>
      </c>
      <c r="D214" s="32">
        <v>37000</v>
      </c>
      <c r="E214" s="29">
        <v>9</v>
      </c>
      <c r="X214" s="24">
        <v>0</v>
      </c>
      <c r="Y214" s="24">
        <v>0</v>
      </c>
      <c r="Z214" s="24">
        <v>0</v>
      </c>
      <c r="AA214" s="24">
        <v>0</v>
      </c>
    </row>
    <row r="215" spans="1:27">
      <c r="A215" s="34" t="s">
        <v>159</v>
      </c>
      <c r="B215" s="28" t="s">
        <v>69</v>
      </c>
      <c r="C215" s="28" t="s">
        <v>49</v>
      </c>
      <c r="D215" s="32">
        <v>13000</v>
      </c>
      <c r="E215" s="29">
        <v>9</v>
      </c>
      <c r="X215" s="24">
        <v>0</v>
      </c>
      <c r="Y215" s="24">
        <v>0</v>
      </c>
      <c r="Z215" s="24">
        <v>0</v>
      </c>
      <c r="AA215" s="24">
        <v>0</v>
      </c>
    </row>
    <row r="216" spans="1:27">
      <c r="A216" s="34" t="s">
        <v>160</v>
      </c>
      <c r="B216" s="28" t="s">
        <v>69</v>
      </c>
      <c r="C216" s="28" t="s">
        <v>50</v>
      </c>
      <c r="D216" s="32">
        <v>13000</v>
      </c>
      <c r="E216" s="29">
        <v>9</v>
      </c>
      <c r="X216" s="24">
        <v>0</v>
      </c>
      <c r="Y216" s="24">
        <v>0</v>
      </c>
      <c r="Z216" s="24">
        <v>0</v>
      </c>
      <c r="AA216" s="24">
        <v>0</v>
      </c>
    </row>
    <row r="217" spans="1:27">
      <c r="A217" s="34" t="s">
        <v>494</v>
      </c>
      <c r="B217" s="28" t="s">
        <v>69</v>
      </c>
      <c r="C217" s="28" t="s">
        <v>51</v>
      </c>
      <c r="D217" s="32">
        <v>44000</v>
      </c>
      <c r="E217" s="29">
        <v>9</v>
      </c>
      <c r="X217" s="24">
        <v>0</v>
      </c>
      <c r="Y217" s="24">
        <v>0</v>
      </c>
      <c r="Z217" s="24">
        <v>0</v>
      </c>
      <c r="AA217" s="24">
        <v>0</v>
      </c>
    </row>
    <row r="218" spans="1:27">
      <c r="A218" s="34" t="s">
        <v>495</v>
      </c>
      <c r="B218" s="28" t="s">
        <v>69</v>
      </c>
      <c r="C218" s="28" t="s">
        <v>52</v>
      </c>
      <c r="D218" s="32">
        <v>44000</v>
      </c>
      <c r="E218" s="29">
        <v>9</v>
      </c>
      <c r="X218" s="24">
        <v>2</v>
      </c>
      <c r="Y218" s="24">
        <v>0</v>
      </c>
      <c r="Z218" s="24">
        <v>0</v>
      </c>
      <c r="AA218" s="24">
        <v>0</v>
      </c>
    </row>
    <row r="219" spans="1:27">
      <c r="A219" s="34" t="s">
        <v>162</v>
      </c>
      <c r="B219" s="28" t="s">
        <v>69</v>
      </c>
      <c r="C219" s="28" t="s">
        <v>53</v>
      </c>
      <c r="D219" s="32">
        <v>13000</v>
      </c>
      <c r="E219" s="29">
        <v>9</v>
      </c>
      <c r="X219" s="24">
        <v>0</v>
      </c>
      <c r="Y219" s="24">
        <v>0</v>
      </c>
      <c r="Z219" s="24">
        <v>0</v>
      </c>
      <c r="AA219" s="24">
        <v>0</v>
      </c>
    </row>
    <row r="220" spans="1:27">
      <c r="A220" s="34" t="s">
        <v>496</v>
      </c>
      <c r="B220" s="28" t="s">
        <v>69</v>
      </c>
      <c r="C220" s="28" t="s">
        <v>54</v>
      </c>
      <c r="D220" s="32">
        <v>13000</v>
      </c>
      <c r="E220" s="29">
        <v>9</v>
      </c>
      <c r="X220" s="24">
        <v>0</v>
      </c>
      <c r="Y220" s="24">
        <v>0</v>
      </c>
      <c r="Z220" s="24">
        <v>0</v>
      </c>
      <c r="AA220" s="24">
        <v>0</v>
      </c>
    </row>
    <row r="221" spans="1:27">
      <c r="A221" s="34" t="s">
        <v>497</v>
      </c>
      <c r="B221" s="28" t="s">
        <v>69</v>
      </c>
      <c r="C221" s="28" t="s">
        <v>55</v>
      </c>
      <c r="D221" s="32">
        <v>51000</v>
      </c>
      <c r="E221" s="29">
        <v>9</v>
      </c>
      <c r="X221" s="24">
        <v>0</v>
      </c>
      <c r="Y221" s="24">
        <v>0</v>
      </c>
      <c r="Z221" s="24">
        <v>0</v>
      </c>
      <c r="AA221" s="24">
        <v>0</v>
      </c>
    </row>
    <row r="222" spans="1:27">
      <c r="A222" s="34" t="s">
        <v>498</v>
      </c>
      <c r="B222" s="28" t="s">
        <v>69</v>
      </c>
      <c r="C222" s="28" t="s">
        <v>56</v>
      </c>
      <c r="D222" s="32">
        <v>51000</v>
      </c>
      <c r="E222" s="29">
        <v>9</v>
      </c>
      <c r="X222" s="24">
        <v>0</v>
      </c>
      <c r="Y222" s="24">
        <v>0</v>
      </c>
      <c r="Z222" s="24">
        <v>0</v>
      </c>
      <c r="AA222" s="24">
        <v>0</v>
      </c>
    </row>
    <row r="223" spans="1:27">
      <c r="A223" s="34" t="s">
        <v>499</v>
      </c>
      <c r="B223" s="28" t="s">
        <v>69</v>
      </c>
      <c r="C223" s="28" t="s">
        <v>57</v>
      </c>
      <c r="D223" s="32">
        <v>86000</v>
      </c>
      <c r="E223" s="29">
        <v>9</v>
      </c>
      <c r="X223" s="24">
        <v>0</v>
      </c>
      <c r="Y223" s="24">
        <v>0</v>
      </c>
      <c r="Z223" s="24">
        <v>0</v>
      </c>
      <c r="AA223" s="24">
        <v>0</v>
      </c>
    </row>
    <row r="224" spans="1:27">
      <c r="A224" s="34" t="s">
        <v>500</v>
      </c>
      <c r="B224" s="28" t="s">
        <v>69</v>
      </c>
      <c r="C224" s="28" t="s">
        <v>58</v>
      </c>
      <c r="D224" s="32">
        <v>51000</v>
      </c>
      <c r="E224" s="29">
        <v>9</v>
      </c>
      <c r="X224" s="24">
        <v>0</v>
      </c>
      <c r="Y224" s="24">
        <v>0</v>
      </c>
      <c r="Z224" s="24">
        <v>0</v>
      </c>
      <c r="AA224" s="24">
        <v>0</v>
      </c>
    </row>
    <row r="225" spans="1:33">
      <c r="A225" s="34" t="s">
        <v>501</v>
      </c>
      <c r="B225" s="28" t="s">
        <v>69</v>
      </c>
      <c r="C225" s="28" t="s">
        <v>59</v>
      </c>
      <c r="D225" s="32">
        <v>47000</v>
      </c>
      <c r="E225" s="29">
        <v>9</v>
      </c>
      <c r="AB225" s="24">
        <v>3</v>
      </c>
      <c r="AC225" s="24">
        <v>3</v>
      </c>
      <c r="AD225" s="24">
        <v>0</v>
      </c>
      <c r="AE225" s="24">
        <v>0</v>
      </c>
    </row>
    <row r="226" spans="1:33">
      <c r="A226" s="34" t="s">
        <v>163</v>
      </c>
      <c r="B226" s="28" t="s">
        <v>69</v>
      </c>
      <c r="C226" s="28" t="s">
        <v>60</v>
      </c>
      <c r="D226" s="32">
        <v>26000</v>
      </c>
      <c r="E226" s="29">
        <v>9</v>
      </c>
      <c r="AF226" s="24">
        <v>2</v>
      </c>
      <c r="AG226" s="24">
        <v>109</v>
      </c>
    </row>
    <row r="227" spans="1:33">
      <c r="A227" s="34" t="s">
        <v>502</v>
      </c>
      <c r="B227" s="28" t="s">
        <v>822</v>
      </c>
      <c r="C227" s="28" t="s">
        <v>36</v>
      </c>
      <c r="D227" s="32">
        <v>68000</v>
      </c>
      <c r="E227" s="29">
        <v>9</v>
      </c>
      <c r="F227" s="24">
        <v>7</v>
      </c>
      <c r="G227" s="24">
        <v>2</v>
      </c>
      <c r="H227" s="24">
        <v>0</v>
      </c>
      <c r="I227" s="24">
        <v>1</v>
      </c>
      <c r="J227" s="24">
        <v>54</v>
      </c>
      <c r="K227" s="24">
        <v>1</v>
      </c>
      <c r="L227" s="24">
        <v>4</v>
      </c>
      <c r="M227" s="24">
        <v>1</v>
      </c>
    </row>
    <row r="228" spans="1:33">
      <c r="A228" s="34" t="s">
        <v>503</v>
      </c>
      <c r="B228" s="28" t="s">
        <v>822</v>
      </c>
      <c r="C228" s="28" t="s">
        <v>37</v>
      </c>
      <c r="D228" s="32">
        <v>49000</v>
      </c>
      <c r="E228" s="29">
        <v>9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</row>
    <row r="229" spans="1:33">
      <c r="A229" s="34" t="s">
        <v>504</v>
      </c>
      <c r="B229" s="28" t="s">
        <v>822</v>
      </c>
      <c r="C229" s="28" t="s">
        <v>38</v>
      </c>
      <c r="D229" s="32">
        <v>100000</v>
      </c>
      <c r="E229" s="29">
        <v>9</v>
      </c>
      <c r="K229" s="24">
        <v>18</v>
      </c>
      <c r="L229" s="24">
        <v>120</v>
      </c>
      <c r="M229" s="24">
        <v>1</v>
      </c>
      <c r="N229" s="24">
        <v>2</v>
      </c>
      <c r="O229" s="24">
        <v>0</v>
      </c>
      <c r="P229" s="24">
        <v>54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</row>
    <row r="230" spans="1:33">
      <c r="A230" s="34" t="s">
        <v>505</v>
      </c>
      <c r="B230" s="28" t="s">
        <v>822</v>
      </c>
      <c r="C230" s="28" t="s">
        <v>39</v>
      </c>
      <c r="D230" s="32">
        <v>22000</v>
      </c>
      <c r="E230" s="29">
        <v>9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0</v>
      </c>
    </row>
    <row r="231" spans="1:33">
      <c r="A231" s="34" t="s">
        <v>506</v>
      </c>
      <c r="B231" s="28" t="s">
        <v>822</v>
      </c>
      <c r="C231" s="28" t="s">
        <v>40</v>
      </c>
      <c r="D231" s="32">
        <v>75000</v>
      </c>
      <c r="E231" s="29">
        <v>9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</row>
    <row r="232" spans="1:33">
      <c r="A232" s="34" t="s">
        <v>507</v>
      </c>
      <c r="B232" s="28" t="s">
        <v>822</v>
      </c>
      <c r="C232" s="28" t="s">
        <v>41</v>
      </c>
      <c r="D232" s="32">
        <v>14000</v>
      </c>
      <c r="E232" s="29">
        <v>9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0</v>
      </c>
    </row>
    <row r="233" spans="1:33">
      <c r="A233" s="34" t="s">
        <v>508</v>
      </c>
      <c r="B233" s="28" t="s">
        <v>822</v>
      </c>
      <c r="C233" s="28" t="s">
        <v>42</v>
      </c>
      <c r="D233" s="32">
        <v>49000</v>
      </c>
      <c r="E233" s="29">
        <v>9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3</v>
      </c>
      <c r="R233" s="24">
        <v>50</v>
      </c>
      <c r="S233" s="24">
        <v>0</v>
      </c>
      <c r="T233" s="24">
        <v>0</v>
      </c>
      <c r="U233" s="24">
        <v>0</v>
      </c>
      <c r="V233" s="24">
        <v>0</v>
      </c>
    </row>
    <row r="234" spans="1:33">
      <c r="A234" s="34" t="s">
        <v>509</v>
      </c>
      <c r="B234" s="28" t="s">
        <v>822</v>
      </c>
      <c r="C234" s="28" t="s">
        <v>43</v>
      </c>
      <c r="D234" s="32">
        <v>47000</v>
      </c>
      <c r="E234" s="29">
        <v>9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2</v>
      </c>
      <c r="U234" s="24">
        <v>16</v>
      </c>
      <c r="V234" s="24">
        <v>0</v>
      </c>
    </row>
    <row r="235" spans="1:33">
      <c r="A235" s="34" t="s">
        <v>510</v>
      </c>
      <c r="B235" s="28" t="s">
        <v>822</v>
      </c>
      <c r="C235" s="28" t="s">
        <v>44</v>
      </c>
      <c r="D235" s="32">
        <v>34000</v>
      </c>
      <c r="E235" s="29">
        <v>9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</row>
    <row r="236" spans="1:33">
      <c r="A236" s="34" t="s">
        <v>511</v>
      </c>
      <c r="B236" s="28" t="s">
        <v>822</v>
      </c>
      <c r="C236" s="28" t="s">
        <v>45</v>
      </c>
      <c r="D236" s="32">
        <v>30000</v>
      </c>
      <c r="E236" s="29">
        <v>9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</row>
    <row r="237" spans="1:33">
      <c r="A237" s="34" t="s">
        <v>512</v>
      </c>
      <c r="B237" s="28" t="s">
        <v>822</v>
      </c>
      <c r="C237" s="28" t="s">
        <v>46</v>
      </c>
      <c r="D237" s="32">
        <v>45000</v>
      </c>
      <c r="E237" s="29">
        <v>9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</row>
    <row r="238" spans="1:33">
      <c r="A238" s="34" t="s">
        <v>513</v>
      </c>
      <c r="B238" s="28" t="s">
        <v>822</v>
      </c>
      <c r="C238" s="28" t="s">
        <v>47</v>
      </c>
      <c r="D238" s="32">
        <v>10000</v>
      </c>
      <c r="E238" s="29">
        <v>9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</row>
    <row r="239" spans="1:33">
      <c r="A239" s="34" t="s">
        <v>514</v>
      </c>
      <c r="B239" s="28" t="s">
        <v>822</v>
      </c>
      <c r="C239" s="28" t="s">
        <v>48</v>
      </c>
      <c r="D239" s="32">
        <v>29000</v>
      </c>
      <c r="E239" s="29">
        <v>9</v>
      </c>
      <c r="X239" s="24">
        <v>1</v>
      </c>
      <c r="Y239" s="24">
        <v>0</v>
      </c>
      <c r="Z239" s="24">
        <v>0</v>
      </c>
      <c r="AA239" s="24">
        <v>0</v>
      </c>
    </row>
    <row r="240" spans="1:33">
      <c r="A240" s="34" t="s">
        <v>515</v>
      </c>
      <c r="B240" s="28" t="s">
        <v>822</v>
      </c>
      <c r="C240" s="28" t="s">
        <v>49</v>
      </c>
      <c r="D240" s="32">
        <v>23000</v>
      </c>
      <c r="E240" s="29">
        <v>9</v>
      </c>
      <c r="X240" s="24">
        <v>0</v>
      </c>
      <c r="Y240" s="24">
        <v>0</v>
      </c>
      <c r="Z240" s="24">
        <v>0</v>
      </c>
      <c r="AA240" s="24">
        <v>0</v>
      </c>
    </row>
    <row r="241" spans="1:34">
      <c r="A241" s="34" t="s">
        <v>516</v>
      </c>
      <c r="B241" s="28" t="s">
        <v>822</v>
      </c>
      <c r="C241" s="28" t="s">
        <v>50</v>
      </c>
      <c r="D241" s="32">
        <v>29000</v>
      </c>
      <c r="E241" s="29">
        <v>9</v>
      </c>
      <c r="X241" s="24">
        <v>0</v>
      </c>
      <c r="Y241" s="24">
        <v>0</v>
      </c>
      <c r="Z241" s="24">
        <v>0</v>
      </c>
      <c r="AA241" s="24">
        <v>0</v>
      </c>
    </row>
    <row r="242" spans="1:34">
      <c r="A242" s="34" t="s">
        <v>517</v>
      </c>
      <c r="B242" s="28" t="s">
        <v>822</v>
      </c>
      <c r="C242" s="28" t="s">
        <v>51</v>
      </c>
      <c r="D242" s="32">
        <v>35000</v>
      </c>
      <c r="E242" s="29">
        <v>9</v>
      </c>
      <c r="X242" s="24">
        <v>0</v>
      </c>
      <c r="Y242" s="24">
        <v>0</v>
      </c>
      <c r="Z242" s="24">
        <v>0</v>
      </c>
      <c r="AA242" s="24">
        <v>0</v>
      </c>
    </row>
    <row r="243" spans="1:34">
      <c r="A243" s="34" t="s">
        <v>518</v>
      </c>
      <c r="B243" s="28" t="s">
        <v>822</v>
      </c>
      <c r="C243" s="28" t="s">
        <v>52</v>
      </c>
      <c r="D243" s="32">
        <v>35000</v>
      </c>
      <c r="E243" s="29">
        <v>9</v>
      </c>
      <c r="X243" s="24">
        <v>1</v>
      </c>
      <c r="Y243" s="24">
        <v>0</v>
      </c>
      <c r="Z243" s="24">
        <v>0</v>
      </c>
      <c r="AA243" s="24">
        <v>0</v>
      </c>
    </row>
    <row r="244" spans="1:34">
      <c r="A244" s="34" t="s">
        <v>519</v>
      </c>
      <c r="B244" s="28" t="s">
        <v>822</v>
      </c>
      <c r="C244" s="28" t="s">
        <v>53</v>
      </c>
      <c r="D244" s="32">
        <v>69000</v>
      </c>
      <c r="E244" s="29">
        <v>9</v>
      </c>
      <c r="X244" s="24">
        <v>0</v>
      </c>
      <c r="Y244" s="24">
        <v>0</v>
      </c>
      <c r="Z244" s="24">
        <v>0</v>
      </c>
      <c r="AA244" s="24">
        <v>0</v>
      </c>
    </row>
    <row r="245" spans="1:34">
      <c r="A245" s="34" t="s">
        <v>520</v>
      </c>
      <c r="B245" s="28" t="s">
        <v>822</v>
      </c>
      <c r="C245" s="28" t="s">
        <v>54</v>
      </c>
      <c r="D245" s="32">
        <v>35000</v>
      </c>
      <c r="E245" s="29">
        <v>9</v>
      </c>
      <c r="X245" s="24">
        <v>0</v>
      </c>
      <c r="Y245" s="24">
        <v>0</v>
      </c>
      <c r="Z245" s="24">
        <v>0</v>
      </c>
      <c r="AA245" s="24">
        <v>0</v>
      </c>
    </row>
    <row r="246" spans="1:34">
      <c r="A246" s="34" t="s">
        <v>521</v>
      </c>
      <c r="B246" s="28" t="s">
        <v>822</v>
      </c>
      <c r="C246" s="28" t="s">
        <v>55</v>
      </c>
      <c r="D246" s="32">
        <v>40000</v>
      </c>
      <c r="E246" s="29">
        <v>9</v>
      </c>
      <c r="X246" s="24">
        <v>0</v>
      </c>
      <c r="Y246" s="24">
        <v>0</v>
      </c>
      <c r="Z246" s="24">
        <v>0</v>
      </c>
      <c r="AA246" s="24">
        <v>0</v>
      </c>
    </row>
    <row r="247" spans="1:34">
      <c r="A247" s="34" t="s">
        <v>522</v>
      </c>
      <c r="B247" s="28" t="s">
        <v>822</v>
      </c>
      <c r="C247" s="28" t="s">
        <v>56</v>
      </c>
      <c r="D247" s="32">
        <v>40000</v>
      </c>
      <c r="E247" s="29">
        <v>9</v>
      </c>
      <c r="X247" s="24">
        <v>0</v>
      </c>
      <c r="Y247" s="24">
        <v>0</v>
      </c>
      <c r="Z247" s="24">
        <v>0</v>
      </c>
      <c r="AA247" s="24">
        <v>0</v>
      </c>
    </row>
    <row r="248" spans="1:34">
      <c r="A248" s="34" t="s">
        <v>523</v>
      </c>
      <c r="B248" s="28" t="s">
        <v>822</v>
      </c>
      <c r="C248" s="28" t="s">
        <v>57</v>
      </c>
      <c r="D248" s="32">
        <v>40000</v>
      </c>
      <c r="E248" s="29">
        <v>9</v>
      </c>
      <c r="X248" s="24">
        <v>0</v>
      </c>
      <c r="Y248" s="24">
        <v>1</v>
      </c>
      <c r="Z248" s="24">
        <v>0</v>
      </c>
      <c r="AA248" s="24">
        <v>28</v>
      </c>
    </row>
    <row r="249" spans="1:34">
      <c r="A249" s="34" t="s">
        <v>524</v>
      </c>
      <c r="B249" s="28" t="s">
        <v>822</v>
      </c>
      <c r="C249" s="28" t="s">
        <v>58</v>
      </c>
      <c r="D249" s="32">
        <v>40000</v>
      </c>
      <c r="E249" s="29">
        <v>9</v>
      </c>
      <c r="X249" s="24">
        <v>0</v>
      </c>
      <c r="Y249" s="24">
        <v>0</v>
      </c>
      <c r="Z249" s="24">
        <v>0</v>
      </c>
      <c r="AA249" s="24">
        <v>0</v>
      </c>
    </row>
    <row r="250" spans="1:34">
      <c r="A250" s="34" t="s">
        <v>525</v>
      </c>
      <c r="B250" s="28" t="s">
        <v>822</v>
      </c>
      <c r="C250" s="28" t="s">
        <v>59</v>
      </c>
      <c r="D250" s="32">
        <v>22000</v>
      </c>
      <c r="E250" s="29">
        <v>9</v>
      </c>
      <c r="AB250" s="24">
        <v>2</v>
      </c>
      <c r="AC250" s="24">
        <v>2</v>
      </c>
      <c r="AD250" s="24">
        <v>0</v>
      </c>
      <c r="AE250" s="24">
        <v>0</v>
      </c>
    </row>
    <row r="251" spans="1:34">
      <c r="A251" s="34" t="s">
        <v>526</v>
      </c>
      <c r="B251" s="28" t="s">
        <v>822</v>
      </c>
      <c r="C251" s="28" t="s">
        <v>60</v>
      </c>
      <c r="D251" s="32">
        <v>22000</v>
      </c>
      <c r="E251" s="29">
        <v>9</v>
      </c>
      <c r="AF251" s="24">
        <v>1</v>
      </c>
      <c r="AG251" s="24">
        <v>52</v>
      </c>
    </row>
    <row r="252" spans="1:34">
      <c r="A252" s="38" t="s">
        <v>207</v>
      </c>
      <c r="B252" s="28" t="s">
        <v>72</v>
      </c>
      <c r="C252" s="28" t="s">
        <v>36</v>
      </c>
      <c r="D252" s="32">
        <v>50000</v>
      </c>
      <c r="E252" s="29">
        <v>7</v>
      </c>
      <c r="F252" s="24">
        <v>19</v>
      </c>
      <c r="G252" s="24">
        <v>10</v>
      </c>
      <c r="H252" s="24">
        <v>2</v>
      </c>
      <c r="I252" s="24">
        <v>1</v>
      </c>
      <c r="J252" s="24">
        <v>235</v>
      </c>
      <c r="K252" s="24">
        <v>0</v>
      </c>
      <c r="L252" s="24">
        <v>0</v>
      </c>
      <c r="M252" s="24">
        <v>0</v>
      </c>
    </row>
    <row r="253" spans="1:34">
      <c r="A253" s="38" t="s">
        <v>527</v>
      </c>
      <c r="B253" s="28" t="s">
        <v>72</v>
      </c>
      <c r="C253" s="28" t="s">
        <v>37</v>
      </c>
      <c r="D253" s="32">
        <v>13000</v>
      </c>
      <c r="E253" s="29">
        <v>7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</row>
    <row r="254" spans="1:34">
      <c r="A254" s="38" t="s">
        <v>208</v>
      </c>
      <c r="B254" s="28" t="s">
        <v>72</v>
      </c>
      <c r="C254" s="28" t="s">
        <v>38</v>
      </c>
      <c r="D254" s="32">
        <v>112000</v>
      </c>
      <c r="E254" s="29">
        <v>7</v>
      </c>
      <c r="K254" s="24">
        <v>13</v>
      </c>
      <c r="L254" s="24">
        <v>114</v>
      </c>
      <c r="M254" s="24">
        <v>1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  <c r="V254" s="24">
        <v>0</v>
      </c>
    </row>
    <row r="255" spans="1:34">
      <c r="A255" s="38" t="s">
        <v>528</v>
      </c>
      <c r="B255" s="28" t="s">
        <v>72</v>
      </c>
      <c r="C255" s="28" t="s">
        <v>39</v>
      </c>
      <c r="D255" s="32">
        <v>12000</v>
      </c>
      <c r="E255" s="29">
        <v>7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0</v>
      </c>
    </row>
    <row r="256" spans="1:34">
      <c r="A256" s="38" t="s">
        <v>209</v>
      </c>
      <c r="B256" s="28" t="s">
        <v>72</v>
      </c>
      <c r="C256" s="28" t="s">
        <v>40</v>
      </c>
      <c r="D256" s="32">
        <v>63000</v>
      </c>
      <c r="E256" s="29">
        <v>7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1</v>
      </c>
      <c r="R256" s="24">
        <v>17</v>
      </c>
      <c r="S256" s="24">
        <v>0</v>
      </c>
      <c r="T256" s="24">
        <v>0</v>
      </c>
      <c r="U256" s="24">
        <v>0</v>
      </c>
      <c r="V256" s="24">
        <v>0</v>
      </c>
      <c r="AH256" s="24">
        <v>1</v>
      </c>
    </row>
    <row r="257" spans="1:27">
      <c r="A257" s="38" t="s">
        <v>529</v>
      </c>
      <c r="B257" s="28" t="s">
        <v>72</v>
      </c>
      <c r="C257" s="28" t="s">
        <v>41</v>
      </c>
      <c r="D257" s="32">
        <v>12000</v>
      </c>
      <c r="E257" s="29">
        <v>7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4</v>
      </c>
      <c r="R257" s="24">
        <v>33</v>
      </c>
      <c r="S257" s="24">
        <v>0</v>
      </c>
      <c r="T257" s="24">
        <v>0</v>
      </c>
      <c r="U257" s="24">
        <v>0</v>
      </c>
      <c r="V257" s="24">
        <v>0</v>
      </c>
    </row>
    <row r="258" spans="1:27">
      <c r="A258" s="38" t="s">
        <v>210</v>
      </c>
      <c r="B258" s="28" t="s">
        <v>72</v>
      </c>
      <c r="C258" s="28" t="s">
        <v>42</v>
      </c>
      <c r="D258" s="32">
        <v>67000</v>
      </c>
      <c r="E258" s="29">
        <v>7</v>
      </c>
      <c r="K258" s="24">
        <v>0</v>
      </c>
      <c r="L258" s="24">
        <v>0</v>
      </c>
      <c r="M258" s="24">
        <v>0</v>
      </c>
      <c r="N258" s="24">
        <v>3</v>
      </c>
      <c r="O258" s="24">
        <v>0</v>
      </c>
      <c r="P258" s="24">
        <v>114</v>
      </c>
      <c r="Q258" s="24">
        <v>0</v>
      </c>
      <c r="R258" s="24">
        <v>0</v>
      </c>
      <c r="S258" s="24">
        <v>0</v>
      </c>
      <c r="T258" s="24">
        <v>0</v>
      </c>
      <c r="U258" s="24">
        <v>0</v>
      </c>
      <c r="V258" s="24">
        <v>0</v>
      </c>
    </row>
    <row r="259" spans="1:27">
      <c r="A259" s="38" t="s">
        <v>530</v>
      </c>
      <c r="B259" s="28" t="s">
        <v>72</v>
      </c>
      <c r="C259" s="28" t="s">
        <v>43</v>
      </c>
      <c r="D259" s="32">
        <v>15000</v>
      </c>
      <c r="E259" s="29">
        <v>7</v>
      </c>
      <c r="K259" s="24">
        <v>0</v>
      </c>
      <c r="L259" s="24">
        <v>0</v>
      </c>
      <c r="M259" s="24">
        <v>0</v>
      </c>
      <c r="N259" s="24">
        <v>3</v>
      </c>
      <c r="O259" s="24">
        <v>0</v>
      </c>
      <c r="P259" s="24">
        <v>43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</row>
    <row r="260" spans="1:27">
      <c r="A260" s="38" t="s">
        <v>531</v>
      </c>
      <c r="B260" s="28" t="s">
        <v>72</v>
      </c>
      <c r="C260" s="28" t="s">
        <v>44</v>
      </c>
      <c r="D260" s="32">
        <v>10000</v>
      </c>
      <c r="E260" s="29">
        <v>7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  <c r="V260" s="24">
        <v>0</v>
      </c>
    </row>
    <row r="261" spans="1:27">
      <c r="A261" s="38" t="s">
        <v>211</v>
      </c>
      <c r="B261" s="28" t="s">
        <v>72</v>
      </c>
      <c r="C261" s="28" t="s">
        <v>45</v>
      </c>
      <c r="D261" s="32">
        <v>10000</v>
      </c>
      <c r="E261" s="29">
        <v>7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</row>
    <row r="262" spans="1:27">
      <c r="A262" s="38" t="s">
        <v>532</v>
      </c>
      <c r="B262" s="28" t="s">
        <v>72</v>
      </c>
      <c r="C262" s="28" t="s">
        <v>46</v>
      </c>
      <c r="D262" s="32">
        <v>80000</v>
      </c>
      <c r="E262" s="29">
        <v>7</v>
      </c>
      <c r="K262" s="24">
        <v>0</v>
      </c>
      <c r="L262" s="24">
        <v>0</v>
      </c>
      <c r="M262" s="24">
        <v>0</v>
      </c>
      <c r="N262" s="24">
        <v>4</v>
      </c>
      <c r="O262" s="24">
        <v>2</v>
      </c>
      <c r="P262" s="24">
        <v>78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</row>
    <row r="263" spans="1:27">
      <c r="A263" s="38" t="s">
        <v>533</v>
      </c>
      <c r="B263" s="28" t="s">
        <v>72</v>
      </c>
      <c r="C263" s="28" t="s">
        <v>47</v>
      </c>
      <c r="D263" s="32">
        <v>10000</v>
      </c>
      <c r="E263" s="29">
        <v>7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</row>
    <row r="264" spans="1:27">
      <c r="A264" s="38" t="s">
        <v>534</v>
      </c>
      <c r="B264" s="28" t="s">
        <v>72</v>
      </c>
      <c r="C264" s="28" t="s">
        <v>48</v>
      </c>
      <c r="D264" s="32">
        <v>13000</v>
      </c>
      <c r="E264" s="29">
        <v>7</v>
      </c>
      <c r="X264" s="24">
        <v>0</v>
      </c>
      <c r="Y264" s="24">
        <v>0</v>
      </c>
      <c r="Z264" s="24">
        <v>0</v>
      </c>
      <c r="AA264" s="24">
        <v>0</v>
      </c>
    </row>
    <row r="265" spans="1:27">
      <c r="A265" s="38" t="s">
        <v>535</v>
      </c>
      <c r="B265" s="28" t="s">
        <v>72</v>
      </c>
      <c r="C265" s="28" t="s">
        <v>49</v>
      </c>
      <c r="D265" s="32">
        <v>13000</v>
      </c>
      <c r="E265" s="29">
        <v>7</v>
      </c>
      <c r="X265" s="24">
        <v>0</v>
      </c>
      <c r="Y265" s="24">
        <v>0</v>
      </c>
      <c r="Z265" s="24">
        <v>0</v>
      </c>
      <c r="AA265" s="24">
        <v>0</v>
      </c>
    </row>
    <row r="266" spans="1:27">
      <c r="A266" s="38" t="s">
        <v>536</v>
      </c>
      <c r="B266" s="28" t="s">
        <v>72</v>
      </c>
      <c r="C266" s="28" t="s">
        <v>50</v>
      </c>
      <c r="D266" s="32">
        <v>13000</v>
      </c>
      <c r="E266" s="29">
        <v>7</v>
      </c>
      <c r="X266" s="24">
        <v>0</v>
      </c>
      <c r="Y266" s="24">
        <v>0</v>
      </c>
      <c r="Z266" s="24">
        <v>0</v>
      </c>
      <c r="AA266" s="24">
        <v>0</v>
      </c>
    </row>
    <row r="267" spans="1:27">
      <c r="A267" s="38" t="s">
        <v>212</v>
      </c>
      <c r="B267" s="28" t="s">
        <v>72</v>
      </c>
      <c r="C267" s="28" t="s">
        <v>51</v>
      </c>
      <c r="D267" s="32">
        <v>70000</v>
      </c>
      <c r="E267" s="29">
        <v>7</v>
      </c>
      <c r="X267" s="24">
        <v>0</v>
      </c>
      <c r="Y267" s="24">
        <v>0</v>
      </c>
      <c r="Z267" s="24">
        <v>0</v>
      </c>
      <c r="AA267" s="24">
        <v>0</v>
      </c>
    </row>
    <row r="268" spans="1:27">
      <c r="A268" s="38" t="s">
        <v>213</v>
      </c>
      <c r="B268" s="28" t="s">
        <v>72</v>
      </c>
      <c r="C268" s="28" t="s">
        <v>52</v>
      </c>
      <c r="D268" s="32">
        <v>49000</v>
      </c>
      <c r="E268" s="29">
        <v>7</v>
      </c>
      <c r="X268" s="24">
        <v>0</v>
      </c>
      <c r="Y268" s="24">
        <v>0</v>
      </c>
      <c r="Z268" s="24">
        <v>0</v>
      </c>
      <c r="AA268" s="24">
        <v>0</v>
      </c>
    </row>
    <row r="269" spans="1:27">
      <c r="A269" s="38" t="s">
        <v>214</v>
      </c>
      <c r="B269" s="28" t="s">
        <v>72</v>
      </c>
      <c r="C269" s="28" t="s">
        <v>53</v>
      </c>
      <c r="D269" s="32">
        <v>49000</v>
      </c>
      <c r="E269" s="29">
        <v>7</v>
      </c>
      <c r="X269" s="24">
        <v>0</v>
      </c>
      <c r="Y269" s="24">
        <v>0</v>
      </c>
      <c r="Z269" s="24">
        <v>0</v>
      </c>
      <c r="AA269" s="24">
        <v>0</v>
      </c>
    </row>
    <row r="270" spans="1:27">
      <c r="A270" s="38" t="s">
        <v>537</v>
      </c>
      <c r="B270" s="28" t="s">
        <v>72</v>
      </c>
      <c r="C270" s="28" t="s">
        <v>54</v>
      </c>
      <c r="D270" s="32">
        <v>70000</v>
      </c>
      <c r="E270" s="29">
        <v>7</v>
      </c>
      <c r="X270" s="24">
        <v>0</v>
      </c>
      <c r="Y270" s="24">
        <v>0</v>
      </c>
      <c r="Z270" s="24">
        <v>0</v>
      </c>
      <c r="AA270" s="24">
        <v>0</v>
      </c>
    </row>
    <row r="271" spans="1:27">
      <c r="A271" s="38" t="s">
        <v>215</v>
      </c>
      <c r="B271" s="28" t="s">
        <v>72</v>
      </c>
      <c r="C271" s="28" t="s">
        <v>55</v>
      </c>
      <c r="D271" s="32">
        <v>52000</v>
      </c>
      <c r="E271" s="29">
        <v>7</v>
      </c>
      <c r="X271" s="24">
        <v>0</v>
      </c>
      <c r="Y271" s="24">
        <v>0</v>
      </c>
      <c r="Z271" s="24">
        <v>0</v>
      </c>
      <c r="AA271" s="24">
        <v>0</v>
      </c>
    </row>
    <row r="272" spans="1:27">
      <c r="A272" s="38" t="s">
        <v>216</v>
      </c>
      <c r="B272" s="28" t="s">
        <v>72</v>
      </c>
      <c r="C272" s="28" t="s">
        <v>56</v>
      </c>
      <c r="D272" s="32">
        <v>52000</v>
      </c>
      <c r="E272" s="29">
        <v>7</v>
      </c>
      <c r="X272" s="24">
        <v>0</v>
      </c>
      <c r="Y272" s="24">
        <v>0</v>
      </c>
      <c r="Z272" s="24">
        <v>0</v>
      </c>
      <c r="AA272" s="24">
        <v>0</v>
      </c>
    </row>
    <row r="273" spans="1:33">
      <c r="A273" s="38" t="s">
        <v>538</v>
      </c>
      <c r="B273" s="28" t="s">
        <v>72</v>
      </c>
      <c r="C273" s="28" t="s">
        <v>57</v>
      </c>
      <c r="D273" s="32">
        <v>74000</v>
      </c>
      <c r="E273" s="29">
        <v>7</v>
      </c>
      <c r="X273" s="24">
        <v>0</v>
      </c>
      <c r="Y273" s="24">
        <v>0</v>
      </c>
      <c r="Z273" s="24">
        <v>0</v>
      </c>
      <c r="AA273" s="24">
        <v>0</v>
      </c>
    </row>
    <row r="274" spans="1:33">
      <c r="A274" s="38" t="s">
        <v>539</v>
      </c>
      <c r="B274" s="28" t="s">
        <v>72</v>
      </c>
      <c r="C274" s="28" t="s">
        <v>58</v>
      </c>
      <c r="D274" s="32">
        <v>60000</v>
      </c>
      <c r="E274" s="29">
        <v>7</v>
      </c>
      <c r="X274" s="24">
        <v>0</v>
      </c>
      <c r="Y274" s="24">
        <v>0</v>
      </c>
      <c r="Z274" s="24">
        <v>0</v>
      </c>
      <c r="AA274" s="24">
        <v>0</v>
      </c>
    </row>
    <row r="275" spans="1:33">
      <c r="A275" s="38" t="s">
        <v>218</v>
      </c>
      <c r="B275" s="28" t="s">
        <v>72</v>
      </c>
      <c r="C275" s="28" t="s">
        <v>59</v>
      </c>
      <c r="D275" s="32">
        <v>19000</v>
      </c>
      <c r="E275" s="29">
        <v>7</v>
      </c>
      <c r="AB275" s="24">
        <v>3</v>
      </c>
      <c r="AC275" s="24">
        <v>3</v>
      </c>
      <c r="AD275" s="24">
        <v>3</v>
      </c>
      <c r="AE275" s="24">
        <v>3</v>
      </c>
    </row>
    <row r="276" spans="1:33">
      <c r="A276" s="38" t="s">
        <v>217</v>
      </c>
      <c r="B276" s="28" t="s">
        <v>72</v>
      </c>
      <c r="C276" s="28" t="s">
        <v>60</v>
      </c>
      <c r="D276" s="32">
        <v>12000</v>
      </c>
      <c r="E276" s="29">
        <v>7</v>
      </c>
      <c r="AF276" s="24">
        <v>0</v>
      </c>
      <c r="AG276" s="24">
        <v>0</v>
      </c>
    </row>
    <row r="277" spans="1:33">
      <c r="A277" s="34" t="s">
        <v>219</v>
      </c>
      <c r="B277" s="28" t="s">
        <v>73</v>
      </c>
      <c r="C277" s="28" t="s">
        <v>36</v>
      </c>
      <c r="D277" s="32">
        <v>54000</v>
      </c>
      <c r="E277" s="29">
        <v>7</v>
      </c>
      <c r="F277" s="24">
        <v>8</v>
      </c>
      <c r="G277" s="24">
        <v>6</v>
      </c>
      <c r="H277" s="24">
        <v>3</v>
      </c>
      <c r="I277" s="24">
        <v>0</v>
      </c>
      <c r="J277" s="24">
        <v>238</v>
      </c>
      <c r="K277" s="24">
        <v>0</v>
      </c>
      <c r="L277" s="24">
        <v>0</v>
      </c>
      <c r="M277" s="24">
        <v>0</v>
      </c>
    </row>
    <row r="278" spans="1:33">
      <c r="A278" s="34" t="s">
        <v>220</v>
      </c>
      <c r="B278" s="28" t="s">
        <v>73</v>
      </c>
      <c r="C278" s="28" t="s">
        <v>37</v>
      </c>
      <c r="D278" s="32">
        <v>30000</v>
      </c>
      <c r="E278" s="29">
        <v>7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</row>
    <row r="279" spans="1:33">
      <c r="A279" s="34" t="s">
        <v>221</v>
      </c>
      <c r="B279" s="28" t="s">
        <v>73</v>
      </c>
      <c r="C279" s="28" t="s">
        <v>38</v>
      </c>
      <c r="D279" s="32">
        <v>107000</v>
      </c>
      <c r="E279" s="29">
        <v>7</v>
      </c>
      <c r="K279" s="24">
        <v>7</v>
      </c>
      <c r="L279" s="24">
        <v>81</v>
      </c>
      <c r="M279" s="24">
        <v>1</v>
      </c>
      <c r="N279" s="24">
        <v>2</v>
      </c>
      <c r="O279" s="24">
        <v>2</v>
      </c>
      <c r="P279" s="24">
        <v>124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v>0</v>
      </c>
    </row>
    <row r="280" spans="1:33">
      <c r="A280" s="34" t="s">
        <v>222</v>
      </c>
      <c r="B280" s="28" t="s">
        <v>73</v>
      </c>
      <c r="C280" s="28" t="s">
        <v>39</v>
      </c>
      <c r="D280" s="32">
        <v>29000</v>
      </c>
      <c r="E280" s="29">
        <v>7</v>
      </c>
      <c r="K280" s="24">
        <v>0</v>
      </c>
      <c r="L280" s="24">
        <v>0</v>
      </c>
      <c r="M280" s="24">
        <v>0</v>
      </c>
      <c r="N280" s="24">
        <v>1</v>
      </c>
      <c r="O280" s="24">
        <v>0</v>
      </c>
      <c r="P280" s="24">
        <v>15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</row>
    <row r="281" spans="1:33">
      <c r="A281" s="34" t="s">
        <v>223</v>
      </c>
      <c r="B281" s="28" t="s">
        <v>73</v>
      </c>
      <c r="C281" s="28" t="s">
        <v>40</v>
      </c>
      <c r="D281" s="32">
        <v>40000</v>
      </c>
      <c r="E281" s="29">
        <v>7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4</v>
      </c>
      <c r="R281" s="24">
        <v>97</v>
      </c>
      <c r="S281" s="24">
        <v>0</v>
      </c>
      <c r="T281" s="24">
        <v>0</v>
      </c>
      <c r="U281" s="24">
        <v>0</v>
      </c>
      <c r="V281" s="24">
        <v>0</v>
      </c>
    </row>
    <row r="282" spans="1:33">
      <c r="A282" s="34" t="s">
        <v>224</v>
      </c>
      <c r="B282" s="28" t="s">
        <v>73</v>
      </c>
      <c r="C282" s="28" t="s">
        <v>41</v>
      </c>
      <c r="D282" s="32">
        <v>12000</v>
      </c>
      <c r="E282" s="29">
        <v>7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</row>
    <row r="283" spans="1:33">
      <c r="A283" s="34" t="s">
        <v>225</v>
      </c>
      <c r="B283" s="28" t="s">
        <v>73</v>
      </c>
      <c r="C283" s="28" t="s">
        <v>42</v>
      </c>
      <c r="D283" s="32">
        <v>100000</v>
      </c>
      <c r="E283" s="29">
        <v>7</v>
      </c>
      <c r="K283" s="24">
        <v>1</v>
      </c>
      <c r="L283" s="24">
        <v>0</v>
      </c>
      <c r="M283" s="24">
        <v>0</v>
      </c>
      <c r="N283" s="24">
        <v>1</v>
      </c>
      <c r="O283" s="24">
        <v>0</v>
      </c>
      <c r="P283" s="24">
        <v>10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  <c r="V283" s="24">
        <v>0</v>
      </c>
    </row>
    <row r="284" spans="1:33">
      <c r="A284" s="34" t="s">
        <v>226</v>
      </c>
      <c r="B284" s="28" t="s">
        <v>73</v>
      </c>
      <c r="C284" s="28" t="s">
        <v>43</v>
      </c>
      <c r="D284" s="32">
        <v>47000</v>
      </c>
      <c r="E284" s="29">
        <v>7</v>
      </c>
      <c r="K284" s="24">
        <v>0</v>
      </c>
      <c r="L284" s="24">
        <v>0</v>
      </c>
      <c r="M284" s="24">
        <v>0</v>
      </c>
      <c r="N284" s="24">
        <v>1</v>
      </c>
      <c r="O284" s="24">
        <v>1</v>
      </c>
      <c r="P284" s="24">
        <v>26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v>0</v>
      </c>
    </row>
    <row r="285" spans="1:33">
      <c r="A285" s="34" t="s">
        <v>227</v>
      </c>
      <c r="B285" s="28" t="s">
        <v>73</v>
      </c>
      <c r="C285" s="28" t="s">
        <v>44</v>
      </c>
      <c r="D285" s="32">
        <v>34000</v>
      </c>
      <c r="E285" s="29">
        <v>7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</row>
    <row r="286" spans="1:33">
      <c r="A286" s="34" t="s">
        <v>228</v>
      </c>
      <c r="B286" s="28" t="s">
        <v>73</v>
      </c>
      <c r="C286" s="28" t="s">
        <v>45</v>
      </c>
      <c r="D286" s="32">
        <v>22000</v>
      </c>
      <c r="E286" s="29">
        <v>7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</row>
    <row r="287" spans="1:33">
      <c r="A287" s="34" t="s">
        <v>229</v>
      </c>
      <c r="B287" s="28" t="s">
        <v>73</v>
      </c>
      <c r="C287" s="28" t="s">
        <v>46</v>
      </c>
      <c r="D287" s="32">
        <v>57000</v>
      </c>
      <c r="E287" s="29">
        <v>7</v>
      </c>
      <c r="K287" s="24">
        <v>0</v>
      </c>
      <c r="L287" s="24">
        <v>0</v>
      </c>
      <c r="M287" s="24">
        <v>0</v>
      </c>
      <c r="N287" s="24">
        <v>1</v>
      </c>
      <c r="O287" s="24">
        <v>0</v>
      </c>
      <c r="P287" s="24">
        <v>63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</row>
    <row r="288" spans="1:33">
      <c r="A288" s="34" t="s">
        <v>230</v>
      </c>
      <c r="B288" s="28" t="s">
        <v>73</v>
      </c>
      <c r="C288" s="28" t="s">
        <v>47</v>
      </c>
      <c r="D288" s="32">
        <v>16000</v>
      </c>
      <c r="E288" s="29">
        <v>7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>
        <v>0</v>
      </c>
      <c r="U288" s="24">
        <v>0</v>
      </c>
      <c r="V288" s="24">
        <v>0</v>
      </c>
    </row>
    <row r="289" spans="1:33">
      <c r="A289" s="34" t="s">
        <v>231</v>
      </c>
      <c r="B289" s="28" t="s">
        <v>73</v>
      </c>
      <c r="C289" s="28" t="s">
        <v>48</v>
      </c>
      <c r="D289" s="32">
        <v>26000</v>
      </c>
      <c r="E289" s="29">
        <v>7</v>
      </c>
      <c r="X289" s="24">
        <v>0</v>
      </c>
      <c r="Y289" s="24">
        <v>0</v>
      </c>
      <c r="Z289" s="24">
        <v>0</v>
      </c>
      <c r="AA289" s="24">
        <v>0</v>
      </c>
    </row>
    <row r="290" spans="1:33">
      <c r="A290" s="34" t="s">
        <v>232</v>
      </c>
      <c r="B290" s="28" t="s">
        <v>73</v>
      </c>
      <c r="C290" s="28" t="s">
        <v>49</v>
      </c>
      <c r="D290" s="32">
        <v>26000</v>
      </c>
      <c r="E290" s="29">
        <v>7</v>
      </c>
      <c r="X290" s="24">
        <v>0</v>
      </c>
      <c r="Y290" s="24">
        <v>0</v>
      </c>
      <c r="Z290" s="24">
        <v>0</v>
      </c>
      <c r="AA290" s="24">
        <v>0</v>
      </c>
    </row>
    <row r="291" spans="1:33">
      <c r="A291" s="34" t="s">
        <v>233</v>
      </c>
      <c r="B291" s="28" t="s">
        <v>73</v>
      </c>
      <c r="C291" s="28" t="s">
        <v>50</v>
      </c>
      <c r="D291" s="32">
        <v>26000</v>
      </c>
      <c r="E291" s="29">
        <v>7</v>
      </c>
      <c r="X291" s="24">
        <v>0</v>
      </c>
      <c r="Y291" s="24">
        <v>0</v>
      </c>
      <c r="Z291" s="24">
        <v>0</v>
      </c>
      <c r="AA291" s="24">
        <v>0</v>
      </c>
    </row>
    <row r="292" spans="1:33">
      <c r="A292" s="34" t="s">
        <v>234</v>
      </c>
      <c r="B292" s="28" t="s">
        <v>73</v>
      </c>
      <c r="C292" s="28" t="s">
        <v>51</v>
      </c>
      <c r="D292" s="32">
        <v>39000</v>
      </c>
      <c r="E292" s="29">
        <v>7</v>
      </c>
      <c r="X292" s="24">
        <v>0</v>
      </c>
      <c r="Y292" s="24">
        <v>0</v>
      </c>
      <c r="Z292" s="24">
        <v>0</v>
      </c>
      <c r="AA292" s="24">
        <v>0</v>
      </c>
    </row>
    <row r="293" spans="1:33">
      <c r="A293" s="34" t="s">
        <v>540</v>
      </c>
      <c r="B293" s="28" t="s">
        <v>73</v>
      </c>
      <c r="C293" s="28" t="s">
        <v>52</v>
      </c>
      <c r="D293" s="32">
        <v>43000</v>
      </c>
      <c r="E293" s="29">
        <v>7</v>
      </c>
      <c r="X293" s="24">
        <v>0</v>
      </c>
      <c r="Y293" s="24">
        <v>0</v>
      </c>
      <c r="Z293" s="24">
        <v>0</v>
      </c>
      <c r="AA293" s="24">
        <v>0</v>
      </c>
    </row>
    <row r="294" spans="1:33">
      <c r="A294" s="34" t="s">
        <v>235</v>
      </c>
      <c r="B294" s="28" t="s">
        <v>73</v>
      </c>
      <c r="C294" s="28" t="s">
        <v>53</v>
      </c>
      <c r="D294" s="32">
        <v>37000</v>
      </c>
      <c r="E294" s="29">
        <v>7</v>
      </c>
      <c r="X294" s="24">
        <v>0</v>
      </c>
      <c r="Y294" s="24">
        <v>0</v>
      </c>
      <c r="Z294" s="24">
        <v>0</v>
      </c>
      <c r="AA294" s="24">
        <v>0</v>
      </c>
    </row>
    <row r="295" spans="1:33">
      <c r="A295" s="34" t="s">
        <v>236</v>
      </c>
      <c r="B295" s="28" t="s">
        <v>73</v>
      </c>
      <c r="C295" s="28" t="s">
        <v>54</v>
      </c>
      <c r="D295" s="32">
        <v>43000</v>
      </c>
      <c r="E295" s="29">
        <v>7</v>
      </c>
      <c r="X295" s="24">
        <v>0</v>
      </c>
      <c r="Y295" s="24">
        <v>0</v>
      </c>
      <c r="Z295" s="24">
        <v>0</v>
      </c>
      <c r="AA295" s="24">
        <v>0</v>
      </c>
    </row>
    <row r="296" spans="1:33">
      <c r="A296" s="34" t="s">
        <v>237</v>
      </c>
      <c r="B296" s="28" t="s">
        <v>73</v>
      </c>
      <c r="C296" s="28" t="s">
        <v>55</v>
      </c>
      <c r="D296" s="32">
        <v>41000</v>
      </c>
      <c r="E296" s="29">
        <v>7</v>
      </c>
      <c r="X296" s="24">
        <v>0</v>
      </c>
      <c r="Y296" s="24">
        <v>0</v>
      </c>
      <c r="Z296" s="24">
        <v>0</v>
      </c>
      <c r="AA296" s="24">
        <v>0</v>
      </c>
    </row>
    <row r="297" spans="1:33">
      <c r="A297" s="34" t="s">
        <v>238</v>
      </c>
      <c r="B297" s="28" t="s">
        <v>73</v>
      </c>
      <c r="C297" s="28" t="s">
        <v>56</v>
      </c>
      <c r="D297" s="32">
        <v>41000</v>
      </c>
      <c r="E297" s="29">
        <v>7</v>
      </c>
      <c r="X297" s="24">
        <v>0</v>
      </c>
      <c r="Y297" s="24">
        <v>0</v>
      </c>
      <c r="Z297" s="24">
        <v>0</v>
      </c>
      <c r="AA297" s="24">
        <v>0</v>
      </c>
    </row>
    <row r="298" spans="1:33">
      <c r="A298" s="34" t="s">
        <v>541</v>
      </c>
      <c r="B298" s="28" t="s">
        <v>73</v>
      </c>
      <c r="C298" s="28" t="s">
        <v>57</v>
      </c>
      <c r="D298" s="32">
        <v>37000</v>
      </c>
      <c r="E298" s="29">
        <v>7</v>
      </c>
      <c r="X298" s="24">
        <v>0</v>
      </c>
      <c r="Y298" s="24">
        <v>0</v>
      </c>
      <c r="Z298" s="24">
        <v>0</v>
      </c>
      <c r="AA298" s="24">
        <v>0</v>
      </c>
    </row>
    <row r="299" spans="1:33">
      <c r="A299" s="34" t="s">
        <v>239</v>
      </c>
      <c r="B299" s="28" t="s">
        <v>73</v>
      </c>
      <c r="C299" s="28" t="s">
        <v>58</v>
      </c>
      <c r="D299" s="32">
        <v>56000</v>
      </c>
      <c r="E299" s="29">
        <v>7</v>
      </c>
      <c r="X299" s="24">
        <v>0</v>
      </c>
      <c r="Y299" s="24">
        <v>0</v>
      </c>
      <c r="Z299" s="24">
        <v>0</v>
      </c>
      <c r="AA299" s="24">
        <v>0</v>
      </c>
    </row>
    <row r="300" spans="1:33">
      <c r="A300" s="34" t="s">
        <v>240</v>
      </c>
      <c r="B300" s="28" t="s">
        <v>73</v>
      </c>
      <c r="C300" s="28" t="s">
        <v>59</v>
      </c>
      <c r="D300" s="32">
        <v>23000</v>
      </c>
      <c r="E300" s="29">
        <v>7</v>
      </c>
      <c r="AB300" s="24">
        <v>4</v>
      </c>
      <c r="AC300" s="24">
        <v>4</v>
      </c>
      <c r="AD300" s="24">
        <v>1</v>
      </c>
      <c r="AE300" s="24">
        <v>1</v>
      </c>
    </row>
    <row r="301" spans="1:33">
      <c r="A301" s="34" t="s">
        <v>241</v>
      </c>
      <c r="B301" s="28" t="s">
        <v>73</v>
      </c>
      <c r="C301" s="28" t="s">
        <v>60</v>
      </c>
      <c r="D301" s="32">
        <v>16000</v>
      </c>
      <c r="E301" s="29">
        <v>7</v>
      </c>
      <c r="AF301" s="24">
        <v>0</v>
      </c>
      <c r="AG301" s="24">
        <v>0</v>
      </c>
    </row>
    <row r="302" spans="1:33">
      <c r="A302" s="37" t="s">
        <v>542</v>
      </c>
      <c r="B302" s="28" t="s">
        <v>823</v>
      </c>
      <c r="C302" s="28" t="s">
        <v>36</v>
      </c>
      <c r="D302" s="32">
        <v>51000</v>
      </c>
      <c r="E302" s="29">
        <v>7</v>
      </c>
      <c r="F302" s="24">
        <v>8</v>
      </c>
      <c r="G302" s="24">
        <v>3</v>
      </c>
      <c r="H302" s="24">
        <v>1</v>
      </c>
      <c r="I302" s="24">
        <v>0</v>
      </c>
      <c r="J302" s="24">
        <v>96</v>
      </c>
      <c r="K302" s="24">
        <v>1</v>
      </c>
      <c r="L302" s="24">
        <v>19</v>
      </c>
      <c r="M302" s="24">
        <v>0</v>
      </c>
    </row>
    <row r="303" spans="1:33">
      <c r="A303" s="37" t="s">
        <v>543</v>
      </c>
      <c r="B303" s="28" t="s">
        <v>823</v>
      </c>
      <c r="C303" s="28" t="s">
        <v>37</v>
      </c>
      <c r="D303" s="32">
        <v>31000</v>
      </c>
      <c r="E303" s="29">
        <v>7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</row>
    <row r="304" spans="1:33">
      <c r="A304" s="37" t="s">
        <v>544</v>
      </c>
      <c r="B304" s="28" t="s">
        <v>823</v>
      </c>
      <c r="C304" s="28" t="s">
        <v>38</v>
      </c>
      <c r="D304" s="32">
        <v>107000</v>
      </c>
      <c r="E304" s="29">
        <v>7</v>
      </c>
      <c r="K304" s="24">
        <v>11</v>
      </c>
      <c r="L304" s="24">
        <v>150</v>
      </c>
      <c r="M304" s="24">
        <v>2</v>
      </c>
      <c r="N304" s="24">
        <v>1</v>
      </c>
      <c r="O304" s="24">
        <v>1</v>
      </c>
      <c r="P304" s="24">
        <v>35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  <c r="V304" s="24">
        <v>0</v>
      </c>
    </row>
    <row r="305" spans="1:27">
      <c r="A305" s="37" t="s">
        <v>545</v>
      </c>
      <c r="B305" s="28" t="s">
        <v>823</v>
      </c>
      <c r="C305" s="28" t="s">
        <v>39</v>
      </c>
      <c r="D305" s="32">
        <v>21000</v>
      </c>
      <c r="E305" s="29">
        <v>7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</row>
    <row r="306" spans="1:27">
      <c r="A306" s="37" t="s">
        <v>546</v>
      </c>
      <c r="B306" s="28" t="s">
        <v>823</v>
      </c>
      <c r="C306" s="28" t="s">
        <v>40</v>
      </c>
      <c r="D306" s="32">
        <v>48000</v>
      </c>
      <c r="E306" s="29">
        <v>7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6</v>
      </c>
      <c r="R306" s="24">
        <v>75</v>
      </c>
      <c r="S306" s="24">
        <v>0</v>
      </c>
      <c r="T306" s="24">
        <v>0</v>
      </c>
      <c r="U306" s="24">
        <v>0</v>
      </c>
      <c r="V306" s="24">
        <v>0</v>
      </c>
    </row>
    <row r="307" spans="1:27">
      <c r="A307" s="37" t="s">
        <v>547</v>
      </c>
      <c r="B307" s="28" t="s">
        <v>823</v>
      </c>
      <c r="C307" s="28" t="s">
        <v>41</v>
      </c>
      <c r="D307" s="32">
        <v>12000</v>
      </c>
      <c r="E307" s="29">
        <v>7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  <c r="S307" s="24">
        <v>0</v>
      </c>
      <c r="T307" s="24">
        <v>0</v>
      </c>
      <c r="U307" s="24">
        <v>0</v>
      </c>
      <c r="V307" s="24">
        <v>0</v>
      </c>
    </row>
    <row r="308" spans="1:27">
      <c r="A308" s="37" t="s">
        <v>548</v>
      </c>
      <c r="B308" s="28" t="s">
        <v>823</v>
      </c>
      <c r="C308" s="28" t="s">
        <v>42</v>
      </c>
      <c r="D308" s="32">
        <v>75000</v>
      </c>
      <c r="E308" s="29">
        <v>7</v>
      </c>
      <c r="K308" s="24">
        <v>1</v>
      </c>
      <c r="L308" s="24">
        <v>7</v>
      </c>
      <c r="M308" s="24">
        <v>0</v>
      </c>
      <c r="N308" s="24">
        <v>1</v>
      </c>
      <c r="O308" s="24">
        <v>0</v>
      </c>
      <c r="P308" s="24">
        <v>43</v>
      </c>
      <c r="Q308" s="24"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v>0</v>
      </c>
    </row>
    <row r="309" spans="1:27">
      <c r="A309" s="37" t="s">
        <v>549</v>
      </c>
      <c r="B309" s="28" t="s">
        <v>823</v>
      </c>
      <c r="C309" s="28" t="s">
        <v>43</v>
      </c>
      <c r="D309" s="32">
        <v>40000</v>
      </c>
      <c r="E309" s="29">
        <v>7</v>
      </c>
      <c r="K309" s="24">
        <v>0</v>
      </c>
      <c r="L309" s="24">
        <v>0</v>
      </c>
      <c r="M309" s="24">
        <v>0</v>
      </c>
      <c r="N309" s="24">
        <v>1</v>
      </c>
      <c r="O309" s="24">
        <v>0</v>
      </c>
      <c r="P309" s="24">
        <v>18</v>
      </c>
      <c r="Q309" s="24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</row>
    <row r="310" spans="1:27">
      <c r="A310" s="37" t="s">
        <v>550</v>
      </c>
      <c r="B310" s="28" t="s">
        <v>823</v>
      </c>
      <c r="C310" s="28" t="s">
        <v>44</v>
      </c>
      <c r="D310" s="32">
        <v>22000</v>
      </c>
      <c r="E310" s="29">
        <v>7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</row>
    <row r="311" spans="1:27">
      <c r="A311" s="37" t="s">
        <v>551</v>
      </c>
      <c r="B311" s="28" t="s">
        <v>823</v>
      </c>
      <c r="C311" s="28" t="s">
        <v>45</v>
      </c>
      <c r="D311" s="32">
        <v>10000</v>
      </c>
      <c r="E311" s="29">
        <v>7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</row>
    <row r="312" spans="1:27">
      <c r="A312" s="37" t="s">
        <v>552</v>
      </c>
      <c r="B312" s="28" t="s">
        <v>823</v>
      </c>
      <c r="C312" s="28" t="s">
        <v>46</v>
      </c>
      <c r="D312" s="32">
        <v>36000</v>
      </c>
      <c r="E312" s="29">
        <v>7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</row>
    <row r="313" spans="1:27">
      <c r="A313" s="37" t="s">
        <v>553</v>
      </c>
      <c r="B313" s="28" t="s">
        <v>823</v>
      </c>
      <c r="C313" s="28" t="s">
        <v>47</v>
      </c>
      <c r="D313" s="32">
        <v>10000</v>
      </c>
      <c r="E313" s="29">
        <v>7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</row>
    <row r="314" spans="1:27">
      <c r="A314" s="37" t="s">
        <v>554</v>
      </c>
      <c r="B314" s="28" t="s">
        <v>823</v>
      </c>
      <c r="C314" s="28" t="s">
        <v>48</v>
      </c>
      <c r="D314" s="32">
        <v>36000</v>
      </c>
      <c r="E314" s="29">
        <v>7</v>
      </c>
      <c r="X314" s="24">
        <v>0</v>
      </c>
      <c r="Y314" s="24">
        <v>0</v>
      </c>
      <c r="Z314" s="24">
        <v>0</v>
      </c>
      <c r="AA314" s="24">
        <v>0</v>
      </c>
    </row>
    <row r="315" spans="1:27">
      <c r="A315" s="37" t="s">
        <v>555</v>
      </c>
      <c r="B315" s="28" t="s">
        <v>823</v>
      </c>
      <c r="C315" s="28" t="s">
        <v>49</v>
      </c>
      <c r="D315" s="32">
        <v>36000</v>
      </c>
      <c r="E315" s="29">
        <v>7</v>
      </c>
      <c r="X315" s="24">
        <v>0</v>
      </c>
      <c r="Y315" s="24">
        <v>0</v>
      </c>
      <c r="Z315" s="24">
        <v>0</v>
      </c>
      <c r="AA315" s="24">
        <v>0</v>
      </c>
    </row>
    <row r="316" spans="1:27">
      <c r="A316" s="37" t="s">
        <v>556</v>
      </c>
      <c r="B316" s="28" t="s">
        <v>823</v>
      </c>
      <c r="C316" s="28" t="s">
        <v>50</v>
      </c>
      <c r="D316" s="32">
        <v>36000</v>
      </c>
      <c r="E316" s="29">
        <v>7</v>
      </c>
      <c r="X316" s="24">
        <v>0</v>
      </c>
      <c r="Y316" s="24">
        <v>0</v>
      </c>
      <c r="Z316" s="24">
        <v>0</v>
      </c>
      <c r="AA316" s="24">
        <v>0</v>
      </c>
    </row>
    <row r="317" spans="1:27">
      <c r="A317" s="37" t="s">
        <v>557</v>
      </c>
      <c r="B317" s="28" t="s">
        <v>823</v>
      </c>
      <c r="C317" s="28" t="s">
        <v>51</v>
      </c>
      <c r="D317" s="32">
        <v>37000</v>
      </c>
      <c r="E317" s="29">
        <v>7</v>
      </c>
      <c r="X317" s="24">
        <v>0</v>
      </c>
      <c r="Y317" s="24">
        <v>0</v>
      </c>
      <c r="Z317" s="24">
        <v>0</v>
      </c>
      <c r="AA317" s="24">
        <v>0</v>
      </c>
    </row>
    <row r="318" spans="1:27">
      <c r="A318" s="37" t="s">
        <v>558</v>
      </c>
      <c r="B318" s="28" t="s">
        <v>823</v>
      </c>
      <c r="C318" s="28" t="s">
        <v>52</v>
      </c>
      <c r="D318" s="32">
        <v>35000</v>
      </c>
      <c r="E318" s="29">
        <v>7</v>
      </c>
      <c r="X318" s="24">
        <v>0</v>
      </c>
      <c r="Y318" s="24">
        <v>0</v>
      </c>
      <c r="Z318" s="24">
        <v>0</v>
      </c>
      <c r="AA318" s="24">
        <v>0</v>
      </c>
    </row>
    <row r="319" spans="1:27">
      <c r="A319" s="37" t="s">
        <v>559</v>
      </c>
      <c r="B319" s="28" t="s">
        <v>823</v>
      </c>
      <c r="C319" s="28" t="s">
        <v>53</v>
      </c>
      <c r="D319" s="32">
        <v>35000</v>
      </c>
      <c r="E319" s="29">
        <v>7</v>
      </c>
      <c r="X319" s="24">
        <v>0</v>
      </c>
      <c r="Y319" s="24">
        <v>0</v>
      </c>
      <c r="Z319" s="24">
        <v>0</v>
      </c>
      <c r="AA319" s="24">
        <v>0</v>
      </c>
    </row>
    <row r="320" spans="1:27">
      <c r="A320" s="37" t="s">
        <v>560</v>
      </c>
      <c r="B320" s="28" t="s">
        <v>823</v>
      </c>
      <c r="C320" s="28" t="s">
        <v>54</v>
      </c>
      <c r="D320" s="32">
        <v>37000</v>
      </c>
      <c r="E320" s="29">
        <v>7</v>
      </c>
      <c r="X320" s="24">
        <v>0</v>
      </c>
      <c r="Y320" s="24">
        <v>0</v>
      </c>
      <c r="Z320" s="24">
        <v>0</v>
      </c>
      <c r="AA320" s="24">
        <v>0</v>
      </c>
    </row>
    <row r="321" spans="1:33">
      <c r="A321" s="37" t="s">
        <v>561</v>
      </c>
      <c r="B321" s="28" t="s">
        <v>823</v>
      </c>
      <c r="C321" s="28" t="s">
        <v>55</v>
      </c>
      <c r="D321" s="32">
        <v>51000</v>
      </c>
      <c r="E321" s="29">
        <v>7</v>
      </c>
      <c r="X321" s="24">
        <v>0</v>
      </c>
      <c r="Y321" s="24">
        <v>1</v>
      </c>
      <c r="Z321" s="24">
        <v>0</v>
      </c>
      <c r="AA321" s="24">
        <v>0</v>
      </c>
    </row>
    <row r="322" spans="1:33">
      <c r="A322" s="37" t="s">
        <v>562</v>
      </c>
      <c r="B322" s="28" t="s">
        <v>823</v>
      </c>
      <c r="C322" s="28" t="s">
        <v>56</v>
      </c>
      <c r="D322" s="32">
        <v>51000</v>
      </c>
      <c r="E322" s="29">
        <v>7</v>
      </c>
      <c r="X322" s="24">
        <v>0</v>
      </c>
      <c r="Y322" s="24">
        <v>0</v>
      </c>
      <c r="Z322" s="24">
        <v>0</v>
      </c>
      <c r="AA322" s="24">
        <v>0</v>
      </c>
    </row>
    <row r="323" spans="1:33">
      <c r="A323" s="37" t="s">
        <v>563</v>
      </c>
      <c r="B323" s="28" t="s">
        <v>823</v>
      </c>
      <c r="C323" s="28" t="s">
        <v>57</v>
      </c>
      <c r="D323" s="32">
        <v>45000</v>
      </c>
      <c r="E323" s="29">
        <v>7</v>
      </c>
      <c r="X323" s="24">
        <v>0</v>
      </c>
      <c r="Y323" s="24">
        <v>0</v>
      </c>
      <c r="Z323" s="24">
        <v>0</v>
      </c>
      <c r="AA323" s="24">
        <v>0</v>
      </c>
    </row>
    <row r="324" spans="1:33">
      <c r="A324" s="37" t="s">
        <v>564</v>
      </c>
      <c r="B324" s="28" t="s">
        <v>823</v>
      </c>
      <c r="C324" s="28" t="s">
        <v>58</v>
      </c>
      <c r="D324" s="32">
        <v>78000</v>
      </c>
      <c r="E324" s="29">
        <v>7</v>
      </c>
      <c r="X324" s="24">
        <v>0</v>
      </c>
      <c r="Y324" s="24">
        <v>0</v>
      </c>
      <c r="Z324" s="24">
        <v>0</v>
      </c>
      <c r="AA324" s="24">
        <v>0</v>
      </c>
    </row>
    <row r="325" spans="1:33">
      <c r="A325" s="37" t="s">
        <v>565</v>
      </c>
      <c r="B325" s="28" t="s">
        <v>823</v>
      </c>
      <c r="C325" s="28" t="s">
        <v>59</v>
      </c>
      <c r="D325" s="32">
        <v>35000</v>
      </c>
      <c r="E325" s="29">
        <v>7</v>
      </c>
      <c r="AB325" s="24">
        <v>4</v>
      </c>
      <c r="AC325" s="24">
        <v>4</v>
      </c>
      <c r="AD325" s="24">
        <v>0</v>
      </c>
      <c r="AE325" s="24">
        <v>0</v>
      </c>
    </row>
    <row r="326" spans="1:33">
      <c r="A326" s="37" t="s">
        <v>566</v>
      </c>
      <c r="B326" s="28" t="s">
        <v>823</v>
      </c>
      <c r="C326" s="28" t="s">
        <v>60</v>
      </c>
      <c r="D326" s="32">
        <v>29000</v>
      </c>
      <c r="E326" s="29">
        <v>7</v>
      </c>
      <c r="AF326" s="24">
        <v>0</v>
      </c>
      <c r="AG326" s="24">
        <v>0</v>
      </c>
    </row>
    <row r="327" spans="1:33">
      <c r="A327" s="34" t="s">
        <v>567</v>
      </c>
      <c r="B327" s="28" t="s">
        <v>824</v>
      </c>
      <c r="C327" s="28" t="s">
        <v>36</v>
      </c>
      <c r="D327" s="32">
        <v>87000</v>
      </c>
      <c r="E327" s="29">
        <v>7</v>
      </c>
      <c r="F327" s="24">
        <v>13</v>
      </c>
      <c r="G327" s="24">
        <v>5</v>
      </c>
      <c r="H327" s="24">
        <v>1</v>
      </c>
      <c r="I327" s="24">
        <v>0</v>
      </c>
      <c r="J327" s="24">
        <v>99</v>
      </c>
      <c r="K327" s="24">
        <v>0</v>
      </c>
      <c r="L327" s="24">
        <v>0</v>
      </c>
      <c r="M327" s="24">
        <v>0</v>
      </c>
    </row>
    <row r="328" spans="1:33">
      <c r="A328" s="34" t="s">
        <v>568</v>
      </c>
      <c r="B328" s="28" t="s">
        <v>824</v>
      </c>
      <c r="C328" s="28" t="s">
        <v>37</v>
      </c>
      <c r="D328" s="32">
        <v>41000</v>
      </c>
      <c r="E328" s="29">
        <v>7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</row>
    <row r="329" spans="1:33">
      <c r="A329" s="34" t="s">
        <v>569</v>
      </c>
      <c r="B329" s="28" t="s">
        <v>824</v>
      </c>
      <c r="C329" s="28" t="s">
        <v>38</v>
      </c>
      <c r="D329" s="32">
        <v>105000</v>
      </c>
      <c r="E329" s="29">
        <v>7</v>
      </c>
      <c r="K329" s="24">
        <v>12</v>
      </c>
      <c r="L329" s="24">
        <v>65</v>
      </c>
      <c r="M329" s="24">
        <v>1</v>
      </c>
      <c r="N329" s="24">
        <v>0</v>
      </c>
      <c r="O329" s="24">
        <v>0</v>
      </c>
      <c r="P329" s="24">
        <v>0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</row>
    <row r="330" spans="1:33">
      <c r="A330" s="34" t="s">
        <v>570</v>
      </c>
      <c r="B330" s="28" t="s">
        <v>824</v>
      </c>
      <c r="C330" s="28" t="s">
        <v>39</v>
      </c>
      <c r="D330" s="32">
        <v>25000</v>
      </c>
      <c r="E330" s="29">
        <v>7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</row>
    <row r="331" spans="1:33">
      <c r="A331" s="34" t="s">
        <v>571</v>
      </c>
      <c r="B331" s="28" t="s">
        <v>824</v>
      </c>
      <c r="C331" s="28" t="s">
        <v>40</v>
      </c>
      <c r="D331" s="32">
        <v>63000</v>
      </c>
      <c r="E331" s="29">
        <v>7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4</v>
      </c>
      <c r="R331" s="24">
        <v>110</v>
      </c>
      <c r="S331" s="24">
        <v>0</v>
      </c>
      <c r="T331" s="24">
        <v>2</v>
      </c>
      <c r="U331" s="24">
        <v>25</v>
      </c>
      <c r="V331" s="24">
        <v>0</v>
      </c>
    </row>
    <row r="332" spans="1:33">
      <c r="A332" s="34" t="s">
        <v>572</v>
      </c>
      <c r="B332" s="28" t="s">
        <v>824</v>
      </c>
      <c r="C332" s="28" t="s">
        <v>41</v>
      </c>
      <c r="D332" s="32">
        <v>12000</v>
      </c>
      <c r="E332" s="29">
        <v>7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0</v>
      </c>
      <c r="T332" s="24">
        <v>0</v>
      </c>
      <c r="U332" s="24">
        <v>0</v>
      </c>
      <c r="V332" s="24">
        <v>0</v>
      </c>
    </row>
    <row r="333" spans="1:33">
      <c r="A333" s="34" t="s">
        <v>573</v>
      </c>
      <c r="B333" s="28" t="s">
        <v>824</v>
      </c>
      <c r="C333" s="28" t="s">
        <v>42</v>
      </c>
      <c r="D333" s="32">
        <v>49000</v>
      </c>
      <c r="E333" s="29">
        <v>7</v>
      </c>
      <c r="K333" s="24">
        <v>0</v>
      </c>
      <c r="L333" s="24">
        <v>0</v>
      </c>
      <c r="M333" s="24">
        <v>0</v>
      </c>
      <c r="N333" s="24">
        <v>1</v>
      </c>
      <c r="O333" s="24">
        <v>1</v>
      </c>
      <c r="P333" s="24">
        <v>22</v>
      </c>
      <c r="Q333" s="24">
        <v>0</v>
      </c>
      <c r="R333" s="24">
        <v>0</v>
      </c>
      <c r="S333" s="24">
        <v>0</v>
      </c>
      <c r="T333" s="24">
        <v>0</v>
      </c>
      <c r="U333" s="24">
        <v>0</v>
      </c>
      <c r="V333" s="24">
        <v>0</v>
      </c>
    </row>
    <row r="334" spans="1:33">
      <c r="A334" s="34" t="s">
        <v>574</v>
      </c>
      <c r="B334" s="28" t="s">
        <v>824</v>
      </c>
      <c r="C334" s="28" t="s">
        <v>43</v>
      </c>
      <c r="D334" s="32">
        <v>63000</v>
      </c>
      <c r="E334" s="29">
        <v>7</v>
      </c>
      <c r="K334" s="24">
        <v>0</v>
      </c>
      <c r="L334" s="24">
        <v>0</v>
      </c>
      <c r="M334" s="24">
        <v>0</v>
      </c>
      <c r="N334" s="24">
        <v>2</v>
      </c>
      <c r="O334" s="24">
        <v>0</v>
      </c>
      <c r="P334" s="24">
        <v>53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v>0</v>
      </c>
    </row>
    <row r="335" spans="1:33">
      <c r="A335" s="34" t="s">
        <v>575</v>
      </c>
      <c r="B335" s="28" t="s">
        <v>824</v>
      </c>
      <c r="C335" s="28" t="s">
        <v>44</v>
      </c>
      <c r="D335" s="32">
        <v>10000</v>
      </c>
      <c r="E335" s="29">
        <v>7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</row>
    <row r="336" spans="1:33">
      <c r="A336" s="34" t="s">
        <v>576</v>
      </c>
      <c r="B336" s="28" t="s">
        <v>824</v>
      </c>
      <c r="C336" s="28" t="s">
        <v>45</v>
      </c>
      <c r="D336" s="32">
        <v>10000</v>
      </c>
      <c r="E336" s="29">
        <v>7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</row>
    <row r="337" spans="1:33">
      <c r="A337" s="34" t="s">
        <v>577</v>
      </c>
      <c r="B337" s="28" t="s">
        <v>824</v>
      </c>
      <c r="C337" s="28" t="s">
        <v>46</v>
      </c>
      <c r="D337" s="32">
        <v>45000</v>
      </c>
      <c r="E337" s="29">
        <v>7</v>
      </c>
      <c r="K337" s="24">
        <v>0</v>
      </c>
      <c r="L337" s="24">
        <v>0</v>
      </c>
      <c r="M337" s="24">
        <v>0</v>
      </c>
      <c r="N337" s="24">
        <v>2</v>
      </c>
      <c r="O337" s="24">
        <v>0</v>
      </c>
      <c r="P337" s="24">
        <v>24</v>
      </c>
      <c r="Q337" s="24">
        <v>0</v>
      </c>
      <c r="R337" s="24">
        <v>0</v>
      </c>
      <c r="S337" s="24">
        <v>0</v>
      </c>
      <c r="T337" s="24">
        <v>0</v>
      </c>
      <c r="U337" s="24">
        <v>0</v>
      </c>
      <c r="V337" s="24">
        <v>0</v>
      </c>
    </row>
    <row r="338" spans="1:33">
      <c r="A338" s="34" t="s">
        <v>578</v>
      </c>
      <c r="B338" s="28" t="s">
        <v>824</v>
      </c>
      <c r="C338" s="28" t="s">
        <v>47</v>
      </c>
      <c r="D338" s="32">
        <v>10000</v>
      </c>
      <c r="E338" s="29">
        <v>7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0</v>
      </c>
    </row>
    <row r="339" spans="1:33">
      <c r="A339" s="34" t="s">
        <v>579</v>
      </c>
      <c r="B339" s="28" t="s">
        <v>824</v>
      </c>
      <c r="C339" s="28" t="s">
        <v>48</v>
      </c>
      <c r="D339" s="32">
        <v>20000</v>
      </c>
      <c r="E339" s="29">
        <v>7</v>
      </c>
      <c r="X339" s="24">
        <v>0</v>
      </c>
      <c r="Y339" s="24">
        <v>0</v>
      </c>
      <c r="Z339" s="24">
        <v>0</v>
      </c>
      <c r="AA339" s="24">
        <v>0</v>
      </c>
    </row>
    <row r="340" spans="1:33">
      <c r="A340" s="34" t="s">
        <v>580</v>
      </c>
      <c r="B340" s="28" t="s">
        <v>824</v>
      </c>
      <c r="C340" s="28" t="s">
        <v>49</v>
      </c>
      <c r="D340" s="32">
        <v>20000</v>
      </c>
      <c r="E340" s="29">
        <v>7</v>
      </c>
      <c r="X340" s="24">
        <v>0</v>
      </c>
      <c r="Y340" s="24">
        <v>0</v>
      </c>
      <c r="Z340" s="24">
        <v>0</v>
      </c>
      <c r="AA340" s="24">
        <v>0</v>
      </c>
    </row>
    <row r="341" spans="1:33">
      <c r="A341" s="34" t="s">
        <v>581</v>
      </c>
      <c r="B341" s="28" t="s">
        <v>824</v>
      </c>
      <c r="C341" s="28" t="s">
        <v>50</v>
      </c>
      <c r="D341" s="32">
        <v>20000</v>
      </c>
      <c r="E341" s="29">
        <v>7</v>
      </c>
      <c r="X341" s="24">
        <v>0</v>
      </c>
      <c r="Y341" s="24">
        <v>0</v>
      </c>
      <c r="Z341" s="24">
        <v>0</v>
      </c>
      <c r="AA341" s="24">
        <v>0</v>
      </c>
    </row>
    <row r="342" spans="1:33">
      <c r="A342" s="34" t="s">
        <v>582</v>
      </c>
      <c r="B342" s="28" t="s">
        <v>824</v>
      </c>
      <c r="C342" s="28" t="s">
        <v>51</v>
      </c>
      <c r="D342" s="32">
        <v>63000</v>
      </c>
      <c r="E342" s="29">
        <v>7</v>
      </c>
      <c r="X342" s="24">
        <v>0</v>
      </c>
      <c r="Y342" s="24">
        <v>0</v>
      </c>
      <c r="Z342" s="24">
        <v>0</v>
      </c>
      <c r="AA342" s="24">
        <v>0</v>
      </c>
    </row>
    <row r="343" spans="1:33">
      <c r="A343" s="34" t="s">
        <v>583</v>
      </c>
      <c r="B343" s="28" t="s">
        <v>824</v>
      </c>
      <c r="C343" s="28" t="s">
        <v>52</v>
      </c>
      <c r="D343" s="32">
        <v>29000</v>
      </c>
      <c r="E343" s="29">
        <v>7</v>
      </c>
      <c r="X343" s="24">
        <v>0</v>
      </c>
      <c r="Y343" s="24">
        <v>0</v>
      </c>
      <c r="Z343" s="24">
        <v>0</v>
      </c>
      <c r="AA343" s="24">
        <v>0</v>
      </c>
    </row>
    <row r="344" spans="1:33">
      <c r="A344" s="34" t="s">
        <v>584</v>
      </c>
      <c r="B344" s="28" t="s">
        <v>824</v>
      </c>
      <c r="C344" s="28" t="s">
        <v>53</v>
      </c>
      <c r="D344" s="32">
        <v>23000</v>
      </c>
      <c r="E344" s="29">
        <v>7</v>
      </c>
      <c r="X344" s="24">
        <v>1</v>
      </c>
      <c r="Y344" s="24">
        <v>0</v>
      </c>
      <c r="Z344" s="24">
        <v>0</v>
      </c>
      <c r="AA344" s="24">
        <v>0</v>
      </c>
    </row>
    <row r="345" spans="1:33">
      <c r="A345" s="34" t="s">
        <v>585</v>
      </c>
      <c r="B345" s="28" t="s">
        <v>824</v>
      </c>
      <c r="C345" s="28" t="s">
        <v>54</v>
      </c>
      <c r="D345" s="32">
        <v>28000</v>
      </c>
      <c r="E345" s="29">
        <v>7</v>
      </c>
      <c r="X345" s="24">
        <v>0</v>
      </c>
      <c r="Y345" s="24">
        <v>0</v>
      </c>
      <c r="Z345" s="24">
        <v>0</v>
      </c>
      <c r="AA345" s="24">
        <v>0</v>
      </c>
    </row>
    <row r="346" spans="1:33">
      <c r="A346" s="34" t="s">
        <v>586</v>
      </c>
      <c r="B346" s="28" t="s">
        <v>824</v>
      </c>
      <c r="C346" s="28" t="s">
        <v>55</v>
      </c>
      <c r="D346" s="32">
        <v>84000</v>
      </c>
      <c r="E346" s="29">
        <v>7</v>
      </c>
      <c r="X346" s="24">
        <v>0</v>
      </c>
      <c r="Y346" s="24">
        <v>0</v>
      </c>
      <c r="Z346" s="24">
        <v>0</v>
      </c>
      <c r="AA346" s="24">
        <v>0</v>
      </c>
    </row>
    <row r="347" spans="1:33">
      <c r="A347" s="34" t="s">
        <v>587</v>
      </c>
      <c r="B347" s="28" t="s">
        <v>824</v>
      </c>
      <c r="C347" s="28" t="s">
        <v>56</v>
      </c>
      <c r="D347" s="32">
        <v>54000</v>
      </c>
      <c r="E347" s="29">
        <v>7</v>
      </c>
      <c r="X347" s="24">
        <v>0</v>
      </c>
      <c r="Y347" s="24">
        <v>0</v>
      </c>
      <c r="Z347" s="24">
        <v>0</v>
      </c>
      <c r="AA347" s="24">
        <v>0</v>
      </c>
    </row>
    <row r="348" spans="1:33">
      <c r="A348" s="34" t="s">
        <v>588</v>
      </c>
      <c r="B348" s="28" t="s">
        <v>824</v>
      </c>
      <c r="C348" s="28" t="s">
        <v>57</v>
      </c>
      <c r="D348" s="32">
        <v>53000</v>
      </c>
      <c r="E348" s="29">
        <v>7</v>
      </c>
      <c r="X348" s="24">
        <v>0</v>
      </c>
      <c r="Y348" s="24">
        <v>0</v>
      </c>
      <c r="Z348" s="24">
        <v>0</v>
      </c>
      <c r="AA348" s="24">
        <v>0</v>
      </c>
    </row>
    <row r="349" spans="1:33">
      <c r="A349" s="34" t="s">
        <v>589</v>
      </c>
      <c r="B349" s="28" t="s">
        <v>824</v>
      </c>
      <c r="C349" s="28" t="s">
        <v>58</v>
      </c>
      <c r="D349" s="32">
        <v>54000</v>
      </c>
      <c r="E349" s="29">
        <v>7</v>
      </c>
      <c r="X349" s="24">
        <v>0</v>
      </c>
      <c r="Y349" s="24">
        <v>0</v>
      </c>
      <c r="Z349" s="24">
        <v>0</v>
      </c>
      <c r="AA349" s="24">
        <v>0</v>
      </c>
    </row>
    <row r="350" spans="1:33">
      <c r="A350" s="34" t="s">
        <v>590</v>
      </c>
      <c r="B350" s="28" t="s">
        <v>824</v>
      </c>
      <c r="C350" s="28" t="s">
        <v>59</v>
      </c>
      <c r="D350" s="32">
        <v>24000</v>
      </c>
      <c r="E350" s="29">
        <v>7</v>
      </c>
      <c r="AB350" s="24">
        <v>2</v>
      </c>
      <c r="AC350" s="24">
        <v>2</v>
      </c>
      <c r="AD350" s="24">
        <v>2</v>
      </c>
      <c r="AE350" s="24">
        <v>0</v>
      </c>
    </row>
    <row r="351" spans="1:33">
      <c r="A351" s="34" t="s">
        <v>591</v>
      </c>
      <c r="B351" s="28" t="s">
        <v>824</v>
      </c>
      <c r="C351" s="28" t="s">
        <v>60</v>
      </c>
      <c r="D351" s="32">
        <v>24000</v>
      </c>
      <c r="E351" s="29">
        <v>7</v>
      </c>
      <c r="AF351" s="24">
        <v>2</v>
      </c>
      <c r="AG351" s="24">
        <v>127</v>
      </c>
    </row>
    <row r="352" spans="1:33">
      <c r="A352" s="34" t="s">
        <v>592</v>
      </c>
      <c r="B352" s="28" t="s">
        <v>825</v>
      </c>
      <c r="C352" s="28" t="s">
        <v>36</v>
      </c>
      <c r="D352" s="32">
        <v>100000</v>
      </c>
      <c r="E352" s="29">
        <v>5</v>
      </c>
      <c r="F352" s="24">
        <v>20</v>
      </c>
      <c r="G352" s="24">
        <v>10</v>
      </c>
      <c r="H352" s="24">
        <v>2</v>
      </c>
      <c r="I352" s="24">
        <v>1</v>
      </c>
      <c r="J352" s="24">
        <v>215</v>
      </c>
      <c r="K352" s="24">
        <v>3</v>
      </c>
      <c r="L352" s="24">
        <v>40</v>
      </c>
      <c r="M352" s="24">
        <v>0</v>
      </c>
    </row>
    <row r="353" spans="1:27">
      <c r="A353" s="34" t="s">
        <v>185</v>
      </c>
      <c r="B353" s="28" t="s">
        <v>825</v>
      </c>
      <c r="C353" s="28" t="s">
        <v>37</v>
      </c>
      <c r="D353" s="32">
        <v>13000</v>
      </c>
      <c r="E353" s="29">
        <v>5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</row>
    <row r="354" spans="1:27">
      <c r="A354" s="34" t="s">
        <v>593</v>
      </c>
      <c r="B354" s="28" t="s">
        <v>825</v>
      </c>
      <c r="C354" s="28" t="s">
        <v>38</v>
      </c>
      <c r="D354" s="32">
        <v>12000</v>
      </c>
      <c r="E354" s="29">
        <v>5</v>
      </c>
      <c r="K354" s="24">
        <v>1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  <c r="V354" s="24">
        <v>0</v>
      </c>
    </row>
    <row r="355" spans="1:27">
      <c r="A355" s="34" t="s">
        <v>594</v>
      </c>
      <c r="B355" s="28" t="s">
        <v>825</v>
      </c>
      <c r="C355" s="28" t="s">
        <v>39</v>
      </c>
      <c r="D355" s="32">
        <v>79000</v>
      </c>
      <c r="E355" s="29">
        <v>5</v>
      </c>
      <c r="K355" s="24">
        <v>4</v>
      </c>
      <c r="L355" s="24">
        <v>44</v>
      </c>
      <c r="M355" s="24">
        <v>0</v>
      </c>
      <c r="N355" s="24">
        <v>4</v>
      </c>
      <c r="O355" s="24">
        <v>0</v>
      </c>
      <c r="P355" s="24">
        <v>80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  <c r="V355" s="24">
        <v>0</v>
      </c>
    </row>
    <row r="356" spans="1:27">
      <c r="A356" s="34" t="s">
        <v>595</v>
      </c>
      <c r="B356" s="28" t="s">
        <v>825</v>
      </c>
      <c r="C356" s="28" t="s">
        <v>40</v>
      </c>
      <c r="D356" s="32">
        <v>43000</v>
      </c>
      <c r="E356" s="29">
        <v>5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4</v>
      </c>
      <c r="R356" s="24">
        <v>54</v>
      </c>
      <c r="S356" s="24">
        <v>0</v>
      </c>
      <c r="T356" s="24">
        <v>2</v>
      </c>
      <c r="U356" s="24">
        <v>16</v>
      </c>
      <c r="V356" s="24">
        <v>0</v>
      </c>
    </row>
    <row r="357" spans="1:27">
      <c r="A357" s="34" t="s">
        <v>596</v>
      </c>
      <c r="B357" s="28" t="s">
        <v>825</v>
      </c>
      <c r="C357" s="28" t="s">
        <v>41</v>
      </c>
      <c r="D357" s="32">
        <v>12000</v>
      </c>
      <c r="E357" s="29">
        <v>5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  <c r="V357" s="24">
        <v>0</v>
      </c>
    </row>
    <row r="358" spans="1:27">
      <c r="A358" s="34" t="s">
        <v>597</v>
      </c>
      <c r="B358" s="28" t="s">
        <v>825</v>
      </c>
      <c r="C358" s="28" t="s">
        <v>42</v>
      </c>
      <c r="D358" s="32">
        <v>82000</v>
      </c>
      <c r="E358" s="29">
        <v>5</v>
      </c>
      <c r="K358" s="24">
        <v>0</v>
      </c>
      <c r="L358" s="24">
        <v>0</v>
      </c>
      <c r="M358" s="24">
        <v>0</v>
      </c>
      <c r="N358" s="24">
        <v>1</v>
      </c>
      <c r="O358" s="24">
        <v>0</v>
      </c>
      <c r="P358" s="24">
        <v>54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</row>
    <row r="359" spans="1:27">
      <c r="A359" s="34" t="s">
        <v>598</v>
      </c>
      <c r="B359" s="28" t="s">
        <v>825</v>
      </c>
      <c r="C359" s="28" t="s">
        <v>43</v>
      </c>
      <c r="D359" s="32">
        <v>82000</v>
      </c>
      <c r="E359" s="29">
        <v>5</v>
      </c>
      <c r="K359" s="24">
        <v>0</v>
      </c>
      <c r="L359" s="24">
        <v>0</v>
      </c>
      <c r="M359" s="24">
        <v>0</v>
      </c>
      <c r="N359" s="24">
        <v>4</v>
      </c>
      <c r="O359" s="24">
        <v>2</v>
      </c>
      <c r="P359" s="24">
        <v>71</v>
      </c>
      <c r="Q359" s="24">
        <v>0</v>
      </c>
      <c r="R359" s="24">
        <v>0</v>
      </c>
      <c r="S359" s="24">
        <v>0</v>
      </c>
      <c r="T359" s="24">
        <v>0</v>
      </c>
      <c r="U359" s="24">
        <v>0</v>
      </c>
      <c r="V359" s="24">
        <v>0</v>
      </c>
    </row>
    <row r="360" spans="1:27">
      <c r="A360" s="34" t="s">
        <v>599</v>
      </c>
      <c r="B360" s="28" t="s">
        <v>825</v>
      </c>
      <c r="C360" s="28" t="s">
        <v>44</v>
      </c>
      <c r="D360" s="32">
        <v>10000</v>
      </c>
      <c r="E360" s="29">
        <v>5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  <c r="V360" s="24">
        <v>0</v>
      </c>
    </row>
    <row r="361" spans="1:27">
      <c r="A361" s="34" t="s">
        <v>600</v>
      </c>
      <c r="B361" s="28" t="s">
        <v>825</v>
      </c>
      <c r="C361" s="28" t="s">
        <v>45</v>
      </c>
      <c r="D361" s="32">
        <v>10000</v>
      </c>
      <c r="E361" s="29">
        <v>5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0</v>
      </c>
    </row>
    <row r="362" spans="1:27">
      <c r="A362" s="34" t="s">
        <v>601</v>
      </c>
      <c r="B362" s="28" t="s">
        <v>825</v>
      </c>
      <c r="C362" s="28" t="s">
        <v>46</v>
      </c>
      <c r="D362" s="32">
        <v>21000</v>
      </c>
      <c r="E362" s="29">
        <v>5</v>
      </c>
      <c r="K362" s="24">
        <v>0</v>
      </c>
      <c r="L362" s="24">
        <v>0</v>
      </c>
      <c r="M362" s="24">
        <v>0</v>
      </c>
      <c r="N362" s="24">
        <v>1</v>
      </c>
      <c r="O362" s="24">
        <v>0</v>
      </c>
      <c r="P362" s="24">
        <v>10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</row>
    <row r="363" spans="1:27">
      <c r="A363" s="34" t="s">
        <v>602</v>
      </c>
      <c r="B363" s="28" t="s">
        <v>825</v>
      </c>
      <c r="C363" s="28" t="s">
        <v>47</v>
      </c>
      <c r="D363" s="32">
        <v>10000</v>
      </c>
      <c r="E363" s="29">
        <v>5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</row>
    <row r="364" spans="1:27">
      <c r="A364" s="34" t="s">
        <v>603</v>
      </c>
      <c r="B364" s="28" t="s">
        <v>825</v>
      </c>
      <c r="C364" s="28" t="s">
        <v>48</v>
      </c>
      <c r="D364" s="32">
        <v>74000</v>
      </c>
      <c r="E364" s="29">
        <v>5</v>
      </c>
      <c r="X364" s="24">
        <v>0</v>
      </c>
      <c r="Y364" s="24">
        <v>0</v>
      </c>
      <c r="Z364" s="24">
        <v>0</v>
      </c>
      <c r="AA364" s="24">
        <v>0</v>
      </c>
    </row>
    <row r="365" spans="1:27">
      <c r="A365" s="34" t="s">
        <v>604</v>
      </c>
      <c r="B365" s="28" t="s">
        <v>825</v>
      </c>
      <c r="C365" s="28" t="s">
        <v>49</v>
      </c>
      <c r="D365" s="32">
        <v>13000</v>
      </c>
      <c r="E365" s="29">
        <v>5</v>
      </c>
      <c r="X365" s="24">
        <v>0</v>
      </c>
      <c r="Y365" s="24">
        <v>0</v>
      </c>
      <c r="Z365" s="24">
        <v>0</v>
      </c>
      <c r="AA365" s="24">
        <v>0</v>
      </c>
    </row>
    <row r="366" spans="1:27">
      <c r="A366" s="34" t="s">
        <v>605</v>
      </c>
      <c r="B366" s="28" t="s">
        <v>825</v>
      </c>
      <c r="C366" s="28" t="s">
        <v>50</v>
      </c>
      <c r="D366" s="32">
        <v>74000</v>
      </c>
      <c r="E366" s="29">
        <v>5</v>
      </c>
      <c r="X366" s="24">
        <v>2</v>
      </c>
      <c r="Y366" s="24">
        <v>0</v>
      </c>
      <c r="Z366" s="24">
        <v>0</v>
      </c>
      <c r="AA366" s="24">
        <v>0</v>
      </c>
    </row>
    <row r="367" spans="1:27">
      <c r="A367" s="34" t="s">
        <v>606</v>
      </c>
      <c r="B367" s="28" t="s">
        <v>825</v>
      </c>
      <c r="C367" s="28" t="s">
        <v>51</v>
      </c>
      <c r="D367" s="32">
        <v>13000</v>
      </c>
      <c r="E367" s="29">
        <v>5</v>
      </c>
      <c r="X367" s="24">
        <v>0</v>
      </c>
      <c r="Y367" s="24">
        <v>0</v>
      </c>
      <c r="Z367" s="24">
        <v>0</v>
      </c>
      <c r="AA367" s="24">
        <v>0</v>
      </c>
    </row>
    <row r="368" spans="1:27">
      <c r="A368" s="34" t="s">
        <v>607</v>
      </c>
      <c r="B368" s="28" t="s">
        <v>825</v>
      </c>
      <c r="C368" s="28" t="s">
        <v>52</v>
      </c>
      <c r="D368" s="32">
        <v>26000</v>
      </c>
      <c r="E368" s="29">
        <v>5</v>
      </c>
      <c r="X368" s="24">
        <v>1</v>
      </c>
      <c r="Y368" s="24">
        <v>0</v>
      </c>
      <c r="Z368" s="24">
        <v>0</v>
      </c>
      <c r="AA368" s="24">
        <v>0</v>
      </c>
    </row>
    <row r="369" spans="1:34">
      <c r="A369" s="34" t="s">
        <v>608</v>
      </c>
      <c r="B369" s="28" t="s">
        <v>825</v>
      </c>
      <c r="C369" s="28" t="s">
        <v>53</v>
      </c>
      <c r="D369" s="32">
        <v>26000</v>
      </c>
      <c r="E369" s="29">
        <v>5</v>
      </c>
      <c r="X369" s="24">
        <v>0</v>
      </c>
      <c r="Y369" s="24">
        <v>0</v>
      </c>
      <c r="Z369" s="24">
        <v>0</v>
      </c>
      <c r="AA369" s="24">
        <v>0</v>
      </c>
    </row>
    <row r="370" spans="1:34">
      <c r="A370" s="34" t="s">
        <v>609</v>
      </c>
      <c r="B370" s="28" t="s">
        <v>825</v>
      </c>
      <c r="C370" s="28" t="s">
        <v>54</v>
      </c>
      <c r="D370" s="32">
        <v>13000</v>
      </c>
      <c r="E370" s="29">
        <v>5</v>
      </c>
      <c r="X370" s="24">
        <v>0</v>
      </c>
      <c r="Y370" s="24">
        <v>0</v>
      </c>
      <c r="Z370" s="24">
        <v>0</v>
      </c>
      <c r="AA370" s="24">
        <v>0</v>
      </c>
    </row>
    <row r="371" spans="1:34">
      <c r="A371" s="34" t="s">
        <v>610</v>
      </c>
      <c r="B371" s="28" t="s">
        <v>825</v>
      </c>
      <c r="C371" s="28" t="s">
        <v>55</v>
      </c>
      <c r="D371" s="32">
        <v>48000</v>
      </c>
      <c r="E371" s="29">
        <v>5</v>
      </c>
      <c r="X371" s="24">
        <v>0</v>
      </c>
      <c r="Y371" s="24">
        <v>0</v>
      </c>
      <c r="Z371" s="24">
        <v>0</v>
      </c>
      <c r="AA371" s="24">
        <v>0</v>
      </c>
    </row>
    <row r="372" spans="1:34">
      <c r="A372" s="34" t="s">
        <v>611</v>
      </c>
      <c r="B372" s="28" t="s">
        <v>825</v>
      </c>
      <c r="C372" s="28" t="s">
        <v>56</v>
      </c>
      <c r="D372" s="32">
        <v>48000</v>
      </c>
      <c r="E372" s="29">
        <v>5</v>
      </c>
      <c r="X372" s="24">
        <v>0</v>
      </c>
      <c r="Y372" s="24">
        <v>0</v>
      </c>
      <c r="Z372" s="24">
        <v>0</v>
      </c>
      <c r="AA372" s="24">
        <v>0</v>
      </c>
    </row>
    <row r="373" spans="1:34">
      <c r="A373" s="34" t="s">
        <v>612</v>
      </c>
      <c r="B373" s="28" t="s">
        <v>825</v>
      </c>
      <c r="C373" s="28" t="s">
        <v>57</v>
      </c>
      <c r="D373" s="32">
        <v>42000</v>
      </c>
      <c r="E373" s="29">
        <v>5</v>
      </c>
      <c r="X373" s="24">
        <v>0</v>
      </c>
      <c r="Y373" s="24">
        <v>0</v>
      </c>
      <c r="Z373" s="24">
        <v>0</v>
      </c>
      <c r="AA373" s="24">
        <v>0</v>
      </c>
    </row>
    <row r="374" spans="1:34">
      <c r="A374" s="34" t="s">
        <v>613</v>
      </c>
      <c r="B374" s="28" t="s">
        <v>825</v>
      </c>
      <c r="C374" s="28" t="s">
        <v>58</v>
      </c>
      <c r="D374" s="32">
        <v>39000</v>
      </c>
      <c r="E374" s="29">
        <v>5</v>
      </c>
      <c r="X374" s="24">
        <v>0</v>
      </c>
      <c r="Y374" s="24">
        <v>0</v>
      </c>
      <c r="Z374" s="24">
        <v>0</v>
      </c>
      <c r="AA374" s="24">
        <v>0</v>
      </c>
    </row>
    <row r="375" spans="1:34">
      <c r="A375" s="34" t="s">
        <v>614</v>
      </c>
      <c r="B375" s="28" t="s">
        <v>825</v>
      </c>
      <c r="C375" s="28" t="s">
        <v>59</v>
      </c>
      <c r="D375" s="32">
        <v>26000</v>
      </c>
      <c r="E375" s="29">
        <v>5</v>
      </c>
      <c r="AB375" s="24">
        <v>2</v>
      </c>
      <c r="AC375" s="24">
        <v>2</v>
      </c>
      <c r="AD375" s="24">
        <v>2</v>
      </c>
      <c r="AE375" s="24">
        <v>1</v>
      </c>
    </row>
    <row r="376" spans="1:34">
      <c r="A376" s="34" t="s">
        <v>615</v>
      </c>
      <c r="B376" s="28" t="s">
        <v>825</v>
      </c>
      <c r="C376" s="28" t="s">
        <v>60</v>
      </c>
      <c r="D376" s="32">
        <v>19000</v>
      </c>
      <c r="E376" s="29">
        <v>5</v>
      </c>
      <c r="AF376" s="24">
        <v>1</v>
      </c>
      <c r="AG376" s="24">
        <v>57</v>
      </c>
    </row>
    <row r="377" spans="1:34">
      <c r="A377" s="34" t="s">
        <v>62</v>
      </c>
      <c r="B377" s="28" t="s">
        <v>826</v>
      </c>
      <c r="C377" s="28" t="s">
        <v>36</v>
      </c>
      <c r="D377" s="32">
        <v>132000</v>
      </c>
      <c r="E377" s="29">
        <v>5</v>
      </c>
      <c r="F377" s="24">
        <v>11</v>
      </c>
      <c r="G377" s="24">
        <v>4</v>
      </c>
      <c r="H377" s="24">
        <v>2</v>
      </c>
      <c r="I377" s="24">
        <v>0</v>
      </c>
      <c r="J377" s="24">
        <v>125</v>
      </c>
      <c r="K377" s="24">
        <v>9</v>
      </c>
      <c r="L377" s="24">
        <v>71</v>
      </c>
      <c r="M377" s="24">
        <v>2</v>
      </c>
    </row>
    <row r="378" spans="1:34">
      <c r="A378" s="34" t="s">
        <v>616</v>
      </c>
      <c r="B378" s="28" t="s">
        <v>826</v>
      </c>
      <c r="C378" s="28" t="s">
        <v>37</v>
      </c>
      <c r="D378" s="32">
        <v>50000</v>
      </c>
      <c r="E378" s="29">
        <v>5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</row>
    <row r="379" spans="1:34">
      <c r="A379" s="34" t="s">
        <v>617</v>
      </c>
      <c r="B379" s="28" t="s">
        <v>826</v>
      </c>
      <c r="C379" s="28" t="s">
        <v>38</v>
      </c>
      <c r="D379" s="32">
        <v>12000</v>
      </c>
      <c r="E379" s="29">
        <v>5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</row>
    <row r="380" spans="1:34">
      <c r="A380" s="34" t="s">
        <v>618</v>
      </c>
      <c r="B380" s="28" t="s">
        <v>826</v>
      </c>
      <c r="C380" s="28" t="s">
        <v>39</v>
      </c>
      <c r="D380" s="32">
        <v>12000</v>
      </c>
      <c r="E380" s="29">
        <v>5</v>
      </c>
      <c r="K380" s="24">
        <v>0</v>
      </c>
      <c r="L380" s="24">
        <v>0</v>
      </c>
      <c r="M380" s="24">
        <v>0</v>
      </c>
      <c r="N380" s="24">
        <v>1</v>
      </c>
      <c r="O380" s="24">
        <v>1</v>
      </c>
      <c r="P380" s="24">
        <v>13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  <c r="V380" s="24">
        <v>0</v>
      </c>
    </row>
    <row r="381" spans="1:34">
      <c r="A381" s="34" t="s">
        <v>619</v>
      </c>
      <c r="B381" s="28" t="s">
        <v>826</v>
      </c>
      <c r="C381" s="28" t="s">
        <v>40</v>
      </c>
      <c r="D381" s="32">
        <v>12000</v>
      </c>
      <c r="E381" s="29">
        <v>5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1</v>
      </c>
      <c r="R381" s="24">
        <v>9</v>
      </c>
      <c r="S381" s="24">
        <v>0</v>
      </c>
      <c r="T381" s="24">
        <v>1</v>
      </c>
      <c r="U381" s="24">
        <v>6</v>
      </c>
      <c r="V381" s="24">
        <v>0</v>
      </c>
    </row>
    <row r="382" spans="1:34">
      <c r="A382" s="34" t="s">
        <v>620</v>
      </c>
      <c r="B382" s="28" t="s">
        <v>826</v>
      </c>
      <c r="C382" s="28" t="s">
        <v>41</v>
      </c>
      <c r="D382" s="32">
        <v>12000</v>
      </c>
      <c r="E382" s="29">
        <v>5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</row>
    <row r="383" spans="1:34">
      <c r="A383" s="34" t="s">
        <v>621</v>
      </c>
      <c r="B383" s="28" t="s">
        <v>826</v>
      </c>
      <c r="C383" s="28" t="s">
        <v>42</v>
      </c>
      <c r="D383" s="32">
        <v>77000</v>
      </c>
      <c r="E383" s="29">
        <v>5</v>
      </c>
      <c r="K383" s="24">
        <v>0</v>
      </c>
      <c r="L383" s="24">
        <v>0</v>
      </c>
      <c r="M383" s="24">
        <v>0</v>
      </c>
      <c r="N383" s="24">
        <v>1</v>
      </c>
      <c r="O383" s="24">
        <v>1</v>
      </c>
      <c r="P383" s="24">
        <v>39</v>
      </c>
      <c r="Q383" s="24">
        <v>0</v>
      </c>
      <c r="R383" s="24">
        <v>0</v>
      </c>
      <c r="S383" s="24">
        <v>0</v>
      </c>
      <c r="T383" s="24">
        <v>0</v>
      </c>
      <c r="U383" s="24">
        <v>0</v>
      </c>
      <c r="V383" s="24">
        <v>0</v>
      </c>
    </row>
    <row r="384" spans="1:34">
      <c r="A384" s="34" t="s">
        <v>622</v>
      </c>
      <c r="B384" s="28" t="s">
        <v>826</v>
      </c>
      <c r="C384" s="28" t="s">
        <v>43</v>
      </c>
      <c r="D384" s="32">
        <v>87000</v>
      </c>
      <c r="E384" s="29">
        <v>5</v>
      </c>
      <c r="K384" s="24">
        <v>0</v>
      </c>
      <c r="L384" s="24">
        <v>0</v>
      </c>
      <c r="M384" s="24">
        <v>0</v>
      </c>
      <c r="N384" s="24">
        <v>2</v>
      </c>
      <c r="O384" s="24">
        <v>0</v>
      </c>
      <c r="P384" s="24">
        <v>73</v>
      </c>
      <c r="Q384" s="24">
        <v>1</v>
      </c>
      <c r="R384" s="24">
        <v>57</v>
      </c>
      <c r="S384" s="24">
        <v>0</v>
      </c>
      <c r="T384" s="24">
        <v>1</v>
      </c>
      <c r="U384" s="24">
        <v>15</v>
      </c>
      <c r="V384" s="24">
        <v>0</v>
      </c>
      <c r="AH384" s="24">
        <v>1</v>
      </c>
    </row>
    <row r="385" spans="1:31">
      <c r="A385" s="34" t="s">
        <v>623</v>
      </c>
      <c r="B385" s="28" t="s">
        <v>826</v>
      </c>
      <c r="C385" s="28" t="s">
        <v>44</v>
      </c>
      <c r="D385" s="32">
        <v>10000</v>
      </c>
      <c r="E385" s="29">
        <v>5</v>
      </c>
      <c r="K385" s="24">
        <v>2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</row>
    <row r="386" spans="1:31">
      <c r="A386" s="34" t="s">
        <v>624</v>
      </c>
      <c r="B386" s="28" t="s">
        <v>826</v>
      </c>
      <c r="C386" s="28" t="s">
        <v>45</v>
      </c>
      <c r="D386" s="32">
        <v>10000</v>
      </c>
      <c r="E386" s="29">
        <v>5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  <c r="V386" s="24">
        <v>0</v>
      </c>
    </row>
    <row r="387" spans="1:31">
      <c r="A387" s="34" t="s">
        <v>625</v>
      </c>
      <c r="B387" s="28" t="s">
        <v>826</v>
      </c>
      <c r="C387" s="28" t="s">
        <v>46</v>
      </c>
      <c r="D387" s="32">
        <v>10000</v>
      </c>
      <c r="E387" s="29">
        <v>5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  <c r="V387" s="24">
        <v>0</v>
      </c>
    </row>
    <row r="388" spans="1:31">
      <c r="A388" s="34" t="s">
        <v>63</v>
      </c>
      <c r="B388" s="28" t="s">
        <v>826</v>
      </c>
      <c r="C388" s="28" t="s">
        <v>47</v>
      </c>
      <c r="D388" s="32">
        <v>10000</v>
      </c>
      <c r="E388" s="29">
        <v>5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>
        <v>0</v>
      </c>
      <c r="U388" s="24">
        <v>0</v>
      </c>
      <c r="V388" s="24">
        <v>0</v>
      </c>
    </row>
    <row r="389" spans="1:31">
      <c r="A389" s="34" t="s">
        <v>626</v>
      </c>
      <c r="B389" s="28" t="s">
        <v>826</v>
      </c>
      <c r="C389" s="28" t="s">
        <v>48</v>
      </c>
      <c r="D389" s="32">
        <v>13000</v>
      </c>
      <c r="E389" s="29">
        <v>5</v>
      </c>
      <c r="X389" s="24">
        <v>0</v>
      </c>
      <c r="Y389" s="24">
        <v>0</v>
      </c>
      <c r="Z389" s="24">
        <v>0</v>
      </c>
      <c r="AA389" s="24">
        <v>0</v>
      </c>
    </row>
    <row r="390" spans="1:31">
      <c r="A390" s="34" t="s">
        <v>627</v>
      </c>
      <c r="B390" s="28" t="s">
        <v>826</v>
      </c>
      <c r="C390" s="28" t="s">
        <v>49</v>
      </c>
      <c r="D390" s="32">
        <v>14000</v>
      </c>
      <c r="E390" s="29">
        <v>5</v>
      </c>
      <c r="X390" s="24">
        <v>1</v>
      </c>
      <c r="Y390" s="24">
        <v>0</v>
      </c>
      <c r="Z390" s="24">
        <v>0</v>
      </c>
      <c r="AA390" s="24">
        <v>0</v>
      </c>
    </row>
    <row r="391" spans="1:31">
      <c r="A391" s="34" t="s">
        <v>628</v>
      </c>
      <c r="B391" s="28" t="s">
        <v>826</v>
      </c>
      <c r="C391" s="28" t="s">
        <v>50</v>
      </c>
      <c r="D391" s="32">
        <v>13000</v>
      </c>
      <c r="E391" s="29">
        <v>5</v>
      </c>
      <c r="X391" s="24">
        <v>2</v>
      </c>
      <c r="Y391" s="24">
        <v>0</v>
      </c>
      <c r="Z391" s="24">
        <v>0</v>
      </c>
      <c r="AA391" s="24">
        <v>0</v>
      </c>
    </row>
    <row r="392" spans="1:31">
      <c r="A392" s="34" t="s">
        <v>629</v>
      </c>
      <c r="B392" s="28" t="s">
        <v>826</v>
      </c>
      <c r="C392" s="28" t="s">
        <v>51</v>
      </c>
      <c r="D392" s="32">
        <v>50000</v>
      </c>
      <c r="E392" s="29">
        <v>5</v>
      </c>
      <c r="X392" s="24">
        <v>0</v>
      </c>
      <c r="Y392" s="24">
        <v>0</v>
      </c>
      <c r="Z392" s="24">
        <v>0</v>
      </c>
      <c r="AA392" s="24">
        <v>0</v>
      </c>
    </row>
    <row r="393" spans="1:31">
      <c r="A393" s="34" t="s">
        <v>630</v>
      </c>
      <c r="B393" s="28" t="s">
        <v>826</v>
      </c>
      <c r="C393" s="28" t="s">
        <v>52</v>
      </c>
      <c r="D393" s="32">
        <v>48000</v>
      </c>
      <c r="E393" s="29">
        <v>5</v>
      </c>
      <c r="X393" s="24">
        <v>0</v>
      </c>
      <c r="Y393" s="24">
        <v>0</v>
      </c>
      <c r="Z393" s="24">
        <v>0</v>
      </c>
      <c r="AA393" s="24">
        <v>0</v>
      </c>
    </row>
    <row r="394" spans="1:31">
      <c r="A394" s="34" t="s">
        <v>631</v>
      </c>
      <c r="B394" s="28" t="s">
        <v>826</v>
      </c>
      <c r="C394" s="28" t="s">
        <v>53</v>
      </c>
      <c r="D394" s="32">
        <v>48000</v>
      </c>
      <c r="E394" s="29">
        <v>5</v>
      </c>
      <c r="X394" s="24">
        <v>0</v>
      </c>
      <c r="Y394" s="24">
        <v>0</v>
      </c>
      <c r="Z394" s="24">
        <v>0</v>
      </c>
      <c r="AA394" s="24">
        <v>0</v>
      </c>
    </row>
    <row r="395" spans="1:31">
      <c r="A395" s="34" t="s">
        <v>632</v>
      </c>
      <c r="B395" s="28" t="s">
        <v>826</v>
      </c>
      <c r="C395" s="28" t="s">
        <v>54</v>
      </c>
      <c r="D395" s="32">
        <v>50000</v>
      </c>
      <c r="E395" s="29">
        <v>5</v>
      </c>
      <c r="X395" s="24">
        <v>1</v>
      </c>
      <c r="Y395" s="24">
        <v>0</v>
      </c>
      <c r="Z395" s="24">
        <v>0</v>
      </c>
      <c r="AA395" s="24">
        <v>0</v>
      </c>
    </row>
    <row r="396" spans="1:31">
      <c r="A396" s="34" t="s">
        <v>633</v>
      </c>
      <c r="B396" s="28" t="s">
        <v>826</v>
      </c>
      <c r="C396" s="28" t="s">
        <v>55</v>
      </c>
      <c r="D396" s="32">
        <v>66000</v>
      </c>
      <c r="E396" s="29">
        <v>5</v>
      </c>
      <c r="X396" s="24">
        <v>0</v>
      </c>
      <c r="Y396" s="24">
        <v>1</v>
      </c>
      <c r="Z396" s="24">
        <v>0</v>
      </c>
      <c r="AA396" s="24">
        <v>0</v>
      </c>
    </row>
    <row r="397" spans="1:31">
      <c r="A397" s="34" t="s">
        <v>634</v>
      </c>
      <c r="B397" s="28" t="s">
        <v>826</v>
      </c>
      <c r="C397" s="28" t="s">
        <v>56</v>
      </c>
      <c r="D397" s="32">
        <v>66000</v>
      </c>
      <c r="E397" s="29">
        <v>5</v>
      </c>
      <c r="X397" s="24">
        <v>0</v>
      </c>
      <c r="Y397" s="24">
        <v>0</v>
      </c>
      <c r="Z397" s="24">
        <v>0</v>
      </c>
      <c r="AA397" s="24">
        <v>0</v>
      </c>
    </row>
    <row r="398" spans="1:31">
      <c r="A398" s="34" t="s">
        <v>635</v>
      </c>
      <c r="B398" s="28" t="s">
        <v>826</v>
      </c>
      <c r="C398" s="28" t="s">
        <v>57</v>
      </c>
      <c r="D398" s="32">
        <v>57000</v>
      </c>
      <c r="E398" s="29">
        <v>5</v>
      </c>
      <c r="X398" s="24">
        <v>0</v>
      </c>
      <c r="Y398" s="24">
        <v>1</v>
      </c>
      <c r="Z398" s="24">
        <v>0</v>
      </c>
      <c r="AA398" s="24">
        <v>1</v>
      </c>
    </row>
    <row r="399" spans="1:31">
      <c r="A399" s="34" t="s">
        <v>636</v>
      </c>
      <c r="B399" s="28" t="s">
        <v>826</v>
      </c>
      <c r="C399" s="28" t="s">
        <v>58</v>
      </c>
      <c r="D399" s="32">
        <v>57000</v>
      </c>
      <c r="E399" s="29">
        <v>5</v>
      </c>
      <c r="X399" s="24">
        <v>0</v>
      </c>
      <c r="Y399" s="24">
        <v>0</v>
      </c>
      <c r="Z399" s="24">
        <v>0</v>
      </c>
      <c r="AA399" s="24">
        <v>0</v>
      </c>
    </row>
    <row r="400" spans="1:31">
      <c r="A400" s="34" t="s">
        <v>637</v>
      </c>
      <c r="B400" s="28" t="s">
        <v>826</v>
      </c>
      <c r="C400" s="28" t="s">
        <v>59</v>
      </c>
      <c r="D400" s="32">
        <v>22000</v>
      </c>
      <c r="E400" s="29">
        <v>5</v>
      </c>
      <c r="AB400" s="24">
        <v>4</v>
      </c>
      <c r="AC400" s="24">
        <v>4</v>
      </c>
      <c r="AD400" s="24">
        <v>1</v>
      </c>
      <c r="AE400" s="24">
        <v>1</v>
      </c>
    </row>
    <row r="401" spans="1:33">
      <c r="A401" s="34" t="s">
        <v>638</v>
      </c>
      <c r="B401" s="28" t="s">
        <v>826</v>
      </c>
      <c r="C401" s="28" t="s">
        <v>60</v>
      </c>
      <c r="D401" s="32">
        <v>12000</v>
      </c>
      <c r="E401" s="29">
        <v>5</v>
      </c>
      <c r="AF401" s="24">
        <v>0</v>
      </c>
      <c r="AG401" s="24">
        <v>0</v>
      </c>
    </row>
    <row r="402" spans="1:33">
      <c r="A402" s="31" t="s">
        <v>639</v>
      </c>
      <c r="B402" s="28" t="s">
        <v>71</v>
      </c>
      <c r="C402" s="28" t="s">
        <v>36</v>
      </c>
      <c r="D402" s="32">
        <v>106000</v>
      </c>
      <c r="E402" s="29">
        <v>5</v>
      </c>
      <c r="F402" s="24">
        <v>11</v>
      </c>
      <c r="G402" s="24">
        <v>3</v>
      </c>
      <c r="H402" s="24">
        <v>0</v>
      </c>
      <c r="I402" s="24">
        <v>2</v>
      </c>
      <c r="J402" s="24">
        <v>36</v>
      </c>
      <c r="K402" s="24">
        <v>6</v>
      </c>
      <c r="L402" s="24">
        <v>52</v>
      </c>
      <c r="M402" s="24">
        <v>0</v>
      </c>
    </row>
    <row r="403" spans="1:33">
      <c r="A403" s="31" t="s">
        <v>186</v>
      </c>
      <c r="B403" s="28" t="s">
        <v>71</v>
      </c>
      <c r="C403" s="28" t="s">
        <v>37</v>
      </c>
      <c r="D403" s="32">
        <v>14000</v>
      </c>
      <c r="E403" s="29">
        <v>5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</row>
    <row r="404" spans="1:33">
      <c r="A404" s="31" t="s">
        <v>187</v>
      </c>
      <c r="B404" s="28" t="s">
        <v>71</v>
      </c>
      <c r="C404" s="28" t="s">
        <v>38</v>
      </c>
      <c r="D404" s="32">
        <v>65000</v>
      </c>
      <c r="E404" s="29">
        <v>5</v>
      </c>
      <c r="K404" s="24">
        <v>1</v>
      </c>
      <c r="L404" s="24">
        <v>0</v>
      </c>
      <c r="M404" s="24">
        <v>0</v>
      </c>
      <c r="N404" s="24">
        <v>1</v>
      </c>
      <c r="O404" s="24">
        <v>0</v>
      </c>
      <c r="P404" s="24">
        <v>7</v>
      </c>
      <c r="Q404" s="24">
        <v>5</v>
      </c>
      <c r="R404" s="24">
        <v>58</v>
      </c>
      <c r="S404" s="24">
        <v>0</v>
      </c>
      <c r="T404" s="24">
        <v>0</v>
      </c>
      <c r="U404" s="24">
        <v>0</v>
      </c>
      <c r="V404" s="24">
        <v>0</v>
      </c>
    </row>
    <row r="405" spans="1:33">
      <c r="A405" s="31" t="s">
        <v>188</v>
      </c>
      <c r="B405" s="28" t="s">
        <v>71</v>
      </c>
      <c r="C405" s="28" t="s">
        <v>39</v>
      </c>
      <c r="D405" s="32">
        <v>49000</v>
      </c>
      <c r="E405" s="29">
        <v>5</v>
      </c>
      <c r="K405" s="24">
        <v>0</v>
      </c>
      <c r="L405" s="24">
        <v>0</v>
      </c>
      <c r="M405" s="24">
        <v>0</v>
      </c>
      <c r="N405" s="24">
        <v>1</v>
      </c>
      <c r="O405" s="24">
        <v>0</v>
      </c>
      <c r="P405" s="24">
        <v>11</v>
      </c>
      <c r="Q405" s="24">
        <v>0</v>
      </c>
      <c r="R405" s="24">
        <v>0</v>
      </c>
      <c r="S405" s="24">
        <v>0</v>
      </c>
      <c r="T405" s="24">
        <v>0</v>
      </c>
      <c r="U405" s="24">
        <v>0</v>
      </c>
      <c r="V405" s="24">
        <v>0</v>
      </c>
    </row>
    <row r="406" spans="1:33">
      <c r="A406" s="31" t="s">
        <v>189</v>
      </c>
      <c r="B406" s="28" t="s">
        <v>71</v>
      </c>
      <c r="C406" s="28" t="s">
        <v>40</v>
      </c>
      <c r="D406" s="32">
        <v>12000</v>
      </c>
      <c r="E406" s="29">
        <v>5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</row>
    <row r="407" spans="1:33">
      <c r="A407" s="31" t="s">
        <v>190</v>
      </c>
      <c r="B407" s="28" t="s">
        <v>71</v>
      </c>
      <c r="C407" s="28" t="s">
        <v>41</v>
      </c>
      <c r="D407" s="32">
        <v>12000</v>
      </c>
      <c r="E407" s="29">
        <v>5</v>
      </c>
      <c r="K407" s="24">
        <v>0</v>
      </c>
      <c r="L407" s="24">
        <v>0</v>
      </c>
      <c r="M407" s="24">
        <v>0</v>
      </c>
      <c r="N407" s="24">
        <v>0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0</v>
      </c>
      <c r="V407" s="24">
        <v>0</v>
      </c>
    </row>
    <row r="408" spans="1:33">
      <c r="A408" s="31" t="s">
        <v>640</v>
      </c>
      <c r="B408" s="28" t="s">
        <v>71</v>
      </c>
      <c r="C408" s="28" t="s">
        <v>42</v>
      </c>
      <c r="D408" s="32">
        <v>44000</v>
      </c>
      <c r="E408" s="29">
        <v>5</v>
      </c>
      <c r="K408" s="24">
        <v>4</v>
      </c>
      <c r="L408" s="24">
        <v>0</v>
      </c>
      <c r="M408" s="24">
        <v>0</v>
      </c>
      <c r="N408" s="24">
        <v>1</v>
      </c>
      <c r="O408" s="24">
        <v>0</v>
      </c>
      <c r="P408" s="24">
        <v>18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</row>
    <row r="409" spans="1:33">
      <c r="A409" s="31" t="s">
        <v>641</v>
      </c>
      <c r="B409" s="28" t="s">
        <v>71</v>
      </c>
      <c r="C409" s="28" t="s">
        <v>43</v>
      </c>
      <c r="D409" s="32">
        <v>17000</v>
      </c>
      <c r="E409" s="29">
        <v>5</v>
      </c>
      <c r="K409" s="24">
        <v>1</v>
      </c>
      <c r="L409" s="24">
        <v>1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</row>
    <row r="410" spans="1:33">
      <c r="A410" s="31" t="s">
        <v>191</v>
      </c>
      <c r="B410" s="28" t="s">
        <v>71</v>
      </c>
      <c r="C410" s="28" t="s">
        <v>44</v>
      </c>
      <c r="D410" s="32">
        <v>10000</v>
      </c>
      <c r="E410" s="29">
        <v>5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</row>
    <row r="411" spans="1:33">
      <c r="A411" s="31" t="s">
        <v>192</v>
      </c>
      <c r="B411" s="28" t="s">
        <v>71</v>
      </c>
      <c r="C411" s="28" t="s">
        <v>45</v>
      </c>
      <c r="D411" s="32">
        <v>24000</v>
      </c>
      <c r="E411" s="29">
        <v>5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</row>
    <row r="412" spans="1:33">
      <c r="A412" s="31" t="s">
        <v>193</v>
      </c>
      <c r="B412" s="28" t="s">
        <v>71</v>
      </c>
      <c r="C412" s="28" t="s">
        <v>46</v>
      </c>
      <c r="D412" s="32">
        <v>10000</v>
      </c>
      <c r="E412" s="29">
        <v>5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</row>
    <row r="413" spans="1:33">
      <c r="A413" s="31" t="s">
        <v>194</v>
      </c>
      <c r="B413" s="28" t="s">
        <v>71</v>
      </c>
      <c r="C413" s="28" t="s">
        <v>47</v>
      </c>
      <c r="D413" s="32">
        <v>10000</v>
      </c>
      <c r="E413" s="29">
        <v>5</v>
      </c>
      <c r="K413" s="24">
        <v>0</v>
      </c>
      <c r="L413" s="24">
        <v>0</v>
      </c>
      <c r="M413" s="24">
        <v>0</v>
      </c>
      <c r="N413" s="24">
        <v>0</v>
      </c>
      <c r="O413" s="24">
        <v>0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</row>
    <row r="414" spans="1:33">
      <c r="A414" s="31" t="s">
        <v>195</v>
      </c>
      <c r="B414" s="28" t="s">
        <v>71</v>
      </c>
      <c r="C414" s="28" t="s">
        <v>48</v>
      </c>
      <c r="D414" s="32">
        <v>69000</v>
      </c>
      <c r="E414" s="29">
        <v>5</v>
      </c>
      <c r="X414" s="24">
        <v>0</v>
      </c>
      <c r="Y414" s="24">
        <v>0</v>
      </c>
      <c r="Z414" s="24">
        <v>0</v>
      </c>
      <c r="AA414" s="24">
        <v>0</v>
      </c>
    </row>
    <row r="415" spans="1:33">
      <c r="A415" s="31" t="s">
        <v>196</v>
      </c>
      <c r="B415" s="28" t="s">
        <v>71</v>
      </c>
      <c r="C415" s="28" t="s">
        <v>49</v>
      </c>
      <c r="D415" s="32">
        <v>16000</v>
      </c>
      <c r="E415" s="29">
        <v>5</v>
      </c>
      <c r="X415" s="24">
        <v>0</v>
      </c>
      <c r="Y415" s="24">
        <v>0</v>
      </c>
      <c r="Z415" s="24">
        <v>0</v>
      </c>
      <c r="AA415" s="24">
        <v>0</v>
      </c>
    </row>
    <row r="416" spans="1:33">
      <c r="A416" s="31" t="s">
        <v>197</v>
      </c>
      <c r="B416" s="28" t="s">
        <v>71</v>
      </c>
      <c r="C416" s="28" t="s">
        <v>50</v>
      </c>
      <c r="D416" s="32">
        <v>81000</v>
      </c>
      <c r="E416" s="29">
        <v>5</v>
      </c>
      <c r="X416" s="24">
        <v>1</v>
      </c>
      <c r="Y416" s="24">
        <v>0</v>
      </c>
      <c r="Z416" s="24">
        <v>0</v>
      </c>
      <c r="AA416" s="24">
        <v>0</v>
      </c>
    </row>
    <row r="417" spans="1:33">
      <c r="A417" s="31" t="s">
        <v>198</v>
      </c>
      <c r="B417" s="28" t="s">
        <v>71</v>
      </c>
      <c r="C417" s="28" t="s">
        <v>51</v>
      </c>
      <c r="D417" s="32">
        <v>33000</v>
      </c>
      <c r="E417" s="29">
        <v>5</v>
      </c>
      <c r="X417" s="24">
        <v>0</v>
      </c>
      <c r="Y417" s="24">
        <v>0</v>
      </c>
      <c r="Z417" s="24">
        <v>0</v>
      </c>
      <c r="AA417" s="24">
        <v>0</v>
      </c>
    </row>
    <row r="418" spans="1:33">
      <c r="A418" s="31" t="s">
        <v>199</v>
      </c>
      <c r="B418" s="28" t="s">
        <v>71</v>
      </c>
      <c r="C418" s="28" t="s">
        <v>52</v>
      </c>
      <c r="D418" s="32">
        <v>36000</v>
      </c>
      <c r="E418" s="29">
        <v>5</v>
      </c>
      <c r="X418" s="24">
        <v>0</v>
      </c>
      <c r="Y418" s="24">
        <v>0</v>
      </c>
      <c r="Z418" s="24">
        <v>0</v>
      </c>
      <c r="AA418" s="24">
        <v>0</v>
      </c>
    </row>
    <row r="419" spans="1:33">
      <c r="A419" s="31" t="s">
        <v>200</v>
      </c>
      <c r="B419" s="28" t="s">
        <v>71</v>
      </c>
      <c r="C419" s="28" t="s">
        <v>53</v>
      </c>
      <c r="D419" s="32">
        <v>41000</v>
      </c>
      <c r="E419" s="29">
        <v>5</v>
      </c>
      <c r="X419" s="24">
        <v>0</v>
      </c>
      <c r="Y419" s="24">
        <v>0</v>
      </c>
      <c r="Z419" s="24">
        <v>0</v>
      </c>
      <c r="AA419" s="24">
        <v>0</v>
      </c>
    </row>
    <row r="420" spans="1:33">
      <c r="A420" s="31" t="s">
        <v>201</v>
      </c>
      <c r="B420" s="28" t="s">
        <v>71</v>
      </c>
      <c r="C420" s="28" t="s">
        <v>54</v>
      </c>
      <c r="D420" s="32">
        <v>31000</v>
      </c>
      <c r="E420" s="29">
        <v>5</v>
      </c>
      <c r="X420" s="24">
        <v>0</v>
      </c>
      <c r="Y420" s="24">
        <v>0</v>
      </c>
      <c r="Z420" s="24">
        <v>0</v>
      </c>
      <c r="AA420" s="24">
        <v>0</v>
      </c>
    </row>
    <row r="421" spans="1:33">
      <c r="A421" s="31" t="s">
        <v>202</v>
      </c>
      <c r="B421" s="28" t="s">
        <v>71</v>
      </c>
      <c r="C421" s="28" t="s">
        <v>55</v>
      </c>
      <c r="D421" s="32">
        <v>73000</v>
      </c>
      <c r="E421" s="29">
        <v>5</v>
      </c>
      <c r="X421" s="24">
        <v>0</v>
      </c>
      <c r="Y421" s="24">
        <v>0</v>
      </c>
      <c r="Z421" s="24">
        <v>0</v>
      </c>
      <c r="AA421" s="24">
        <v>0</v>
      </c>
    </row>
    <row r="422" spans="1:33">
      <c r="A422" s="31" t="s">
        <v>203</v>
      </c>
      <c r="B422" s="28" t="s">
        <v>71</v>
      </c>
      <c r="C422" s="28" t="s">
        <v>56</v>
      </c>
      <c r="D422" s="32">
        <v>60000</v>
      </c>
      <c r="E422" s="29">
        <v>5</v>
      </c>
      <c r="X422" s="24">
        <v>0</v>
      </c>
      <c r="Y422" s="24">
        <v>0</v>
      </c>
      <c r="Z422" s="24">
        <v>0</v>
      </c>
      <c r="AA422" s="24">
        <v>0</v>
      </c>
    </row>
    <row r="423" spans="1:33">
      <c r="A423" s="31" t="s">
        <v>204</v>
      </c>
      <c r="B423" s="28" t="s">
        <v>71</v>
      </c>
      <c r="C423" s="28" t="s">
        <v>57</v>
      </c>
      <c r="D423" s="32">
        <v>52000</v>
      </c>
      <c r="E423" s="29">
        <v>5</v>
      </c>
      <c r="X423" s="24">
        <v>0</v>
      </c>
      <c r="Y423" s="24">
        <v>0</v>
      </c>
      <c r="Z423" s="24">
        <v>0</v>
      </c>
      <c r="AA423" s="24">
        <v>0</v>
      </c>
    </row>
    <row r="424" spans="1:33">
      <c r="A424" s="31" t="s">
        <v>205</v>
      </c>
      <c r="B424" s="28" t="s">
        <v>71</v>
      </c>
      <c r="C424" s="28" t="s">
        <v>58</v>
      </c>
      <c r="D424" s="32">
        <v>52000</v>
      </c>
      <c r="E424" s="29">
        <v>5</v>
      </c>
      <c r="X424" s="24">
        <v>0</v>
      </c>
      <c r="Y424" s="24">
        <v>0</v>
      </c>
      <c r="Z424" s="24">
        <v>0</v>
      </c>
      <c r="AA424" s="24">
        <v>0</v>
      </c>
    </row>
    <row r="425" spans="1:33">
      <c r="A425" s="31" t="s">
        <v>206</v>
      </c>
      <c r="B425" s="28" t="s">
        <v>71</v>
      </c>
      <c r="C425" s="28" t="s">
        <v>59</v>
      </c>
      <c r="D425" s="32">
        <v>34000</v>
      </c>
      <c r="E425" s="29">
        <v>5</v>
      </c>
      <c r="AB425" s="24">
        <v>0</v>
      </c>
      <c r="AC425" s="24">
        <v>0</v>
      </c>
      <c r="AD425" s="24">
        <v>1</v>
      </c>
      <c r="AE425" s="24">
        <v>1</v>
      </c>
    </row>
    <row r="426" spans="1:33">
      <c r="A426" s="31" t="s">
        <v>642</v>
      </c>
      <c r="B426" s="28" t="s">
        <v>71</v>
      </c>
      <c r="C426" s="28" t="s">
        <v>60</v>
      </c>
      <c r="D426" s="32">
        <v>12000</v>
      </c>
      <c r="E426" s="29">
        <v>5</v>
      </c>
      <c r="AF426" s="24">
        <v>2</v>
      </c>
      <c r="AG426" s="24">
        <v>82</v>
      </c>
    </row>
    <row r="427" spans="1:33">
      <c r="A427" s="39" t="s">
        <v>643</v>
      </c>
      <c r="B427" s="28" t="s">
        <v>827</v>
      </c>
      <c r="C427" s="28" t="s">
        <v>36</v>
      </c>
      <c r="D427" s="32">
        <v>66000</v>
      </c>
      <c r="E427" s="29">
        <v>5</v>
      </c>
      <c r="F427" s="24">
        <v>9</v>
      </c>
      <c r="G427" s="24">
        <v>3</v>
      </c>
      <c r="H427" s="24">
        <v>0</v>
      </c>
      <c r="I427" s="24">
        <v>1</v>
      </c>
      <c r="J427" s="24">
        <v>80</v>
      </c>
      <c r="K427" s="24">
        <v>1</v>
      </c>
      <c r="L427" s="24">
        <v>7</v>
      </c>
      <c r="M427" s="24">
        <v>0</v>
      </c>
    </row>
    <row r="428" spans="1:33">
      <c r="A428" s="39" t="s">
        <v>644</v>
      </c>
      <c r="B428" s="28" t="s">
        <v>827</v>
      </c>
      <c r="C428" s="28" t="s">
        <v>37</v>
      </c>
      <c r="D428" s="32">
        <v>38000</v>
      </c>
      <c r="E428" s="29">
        <v>5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</row>
    <row r="429" spans="1:33">
      <c r="A429" s="39" t="s">
        <v>865</v>
      </c>
      <c r="B429" s="28" t="s">
        <v>827</v>
      </c>
      <c r="C429" s="28" t="s">
        <v>38</v>
      </c>
      <c r="D429" s="32">
        <v>100000</v>
      </c>
      <c r="E429" s="29">
        <v>5</v>
      </c>
      <c r="K429" s="24">
        <v>14</v>
      </c>
      <c r="L429" s="24">
        <v>176</v>
      </c>
      <c r="M429" s="24">
        <v>3</v>
      </c>
      <c r="N429" s="24">
        <v>0</v>
      </c>
      <c r="O429" s="24">
        <v>0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</row>
    <row r="430" spans="1:33">
      <c r="A430" s="39" t="s">
        <v>645</v>
      </c>
      <c r="B430" s="28" t="s">
        <v>827</v>
      </c>
      <c r="C430" s="28" t="s">
        <v>39</v>
      </c>
      <c r="D430" s="32">
        <v>50000</v>
      </c>
      <c r="E430" s="29">
        <v>5</v>
      </c>
      <c r="K430" s="24">
        <v>0</v>
      </c>
      <c r="L430" s="24">
        <v>0</v>
      </c>
      <c r="M430" s="24">
        <v>0</v>
      </c>
      <c r="N430" s="24">
        <v>1</v>
      </c>
      <c r="O430" s="24">
        <v>0</v>
      </c>
      <c r="P430" s="24">
        <v>20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</row>
    <row r="431" spans="1:33">
      <c r="A431" s="39" t="s">
        <v>646</v>
      </c>
      <c r="B431" s="28" t="s">
        <v>827</v>
      </c>
      <c r="C431" s="28" t="s">
        <v>40</v>
      </c>
      <c r="D431" s="32">
        <v>40000</v>
      </c>
      <c r="E431" s="29">
        <v>5</v>
      </c>
      <c r="K431" s="24">
        <v>0</v>
      </c>
      <c r="L431" s="24">
        <v>0</v>
      </c>
      <c r="M431" s="24">
        <v>0</v>
      </c>
      <c r="N431" s="24">
        <v>0</v>
      </c>
      <c r="O431" s="24">
        <v>0</v>
      </c>
      <c r="P431" s="24">
        <v>0</v>
      </c>
      <c r="Q431" s="24">
        <v>2</v>
      </c>
      <c r="R431" s="24">
        <v>24</v>
      </c>
      <c r="S431" s="24">
        <v>0</v>
      </c>
      <c r="T431" s="24">
        <v>4</v>
      </c>
      <c r="U431" s="24">
        <v>36</v>
      </c>
      <c r="V431" s="24">
        <v>0</v>
      </c>
    </row>
    <row r="432" spans="1:33">
      <c r="A432" s="39" t="s">
        <v>647</v>
      </c>
      <c r="B432" s="28" t="s">
        <v>827</v>
      </c>
      <c r="C432" s="28" t="s">
        <v>41</v>
      </c>
      <c r="D432" s="32">
        <v>28000</v>
      </c>
      <c r="E432" s="29">
        <v>5</v>
      </c>
      <c r="K432" s="24">
        <v>0</v>
      </c>
      <c r="L432" s="24">
        <v>0</v>
      </c>
      <c r="M432" s="24">
        <v>0</v>
      </c>
      <c r="N432" s="24">
        <v>0</v>
      </c>
      <c r="O432" s="24">
        <v>0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</row>
    <row r="433" spans="1:27">
      <c r="A433" s="39" t="s">
        <v>648</v>
      </c>
      <c r="B433" s="28" t="s">
        <v>827</v>
      </c>
      <c r="C433" s="28" t="s">
        <v>42</v>
      </c>
      <c r="D433" s="32">
        <v>54000</v>
      </c>
      <c r="E433" s="29">
        <v>5</v>
      </c>
      <c r="K433" s="24">
        <v>0</v>
      </c>
      <c r="L433" s="24">
        <v>0</v>
      </c>
      <c r="M433" s="24">
        <v>0</v>
      </c>
      <c r="N433" s="24">
        <v>1</v>
      </c>
      <c r="O433" s="24">
        <v>0</v>
      </c>
      <c r="P433" s="24">
        <v>39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</row>
    <row r="434" spans="1:27">
      <c r="A434" s="39" t="s">
        <v>649</v>
      </c>
      <c r="B434" s="28" t="s">
        <v>827</v>
      </c>
      <c r="C434" s="28" t="s">
        <v>43</v>
      </c>
      <c r="D434" s="32">
        <v>47000</v>
      </c>
      <c r="E434" s="29">
        <v>5</v>
      </c>
      <c r="K434" s="24">
        <v>0</v>
      </c>
      <c r="L434" s="24">
        <v>0</v>
      </c>
      <c r="M434" s="24">
        <v>0</v>
      </c>
      <c r="N434" s="24">
        <v>1</v>
      </c>
      <c r="O434" s="24">
        <v>0</v>
      </c>
      <c r="P434" s="24">
        <v>21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</row>
    <row r="435" spans="1:27">
      <c r="A435" s="39" t="s">
        <v>650</v>
      </c>
      <c r="B435" s="28" t="s">
        <v>827</v>
      </c>
      <c r="C435" s="28" t="s">
        <v>44</v>
      </c>
      <c r="D435" s="32">
        <v>21000</v>
      </c>
      <c r="E435" s="29">
        <v>5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</row>
    <row r="436" spans="1:27">
      <c r="A436" s="39" t="s">
        <v>651</v>
      </c>
      <c r="B436" s="28" t="s">
        <v>827</v>
      </c>
      <c r="C436" s="28" t="s">
        <v>45</v>
      </c>
      <c r="D436" s="32">
        <v>23000</v>
      </c>
      <c r="E436" s="29">
        <v>5</v>
      </c>
      <c r="K436" s="24">
        <v>0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</row>
    <row r="437" spans="1:27">
      <c r="A437" s="39" t="s">
        <v>652</v>
      </c>
      <c r="B437" s="28" t="s">
        <v>827</v>
      </c>
      <c r="C437" s="28" t="s">
        <v>46</v>
      </c>
      <c r="D437" s="32">
        <v>54000</v>
      </c>
      <c r="E437" s="29">
        <v>5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</row>
    <row r="438" spans="1:27">
      <c r="A438" s="39" t="s">
        <v>653</v>
      </c>
      <c r="B438" s="28" t="s">
        <v>827</v>
      </c>
      <c r="C438" s="28" t="s">
        <v>47</v>
      </c>
      <c r="D438" s="32">
        <v>30000</v>
      </c>
      <c r="E438" s="29">
        <v>5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</row>
    <row r="439" spans="1:27">
      <c r="A439" s="39" t="s">
        <v>654</v>
      </c>
      <c r="B439" s="28" t="s">
        <v>827</v>
      </c>
      <c r="C439" s="28" t="s">
        <v>48</v>
      </c>
      <c r="D439" s="32">
        <v>25000</v>
      </c>
      <c r="E439" s="29">
        <v>5</v>
      </c>
      <c r="X439" s="24">
        <v>0</v>
      </c>
      <c r="Y439" s="24">
        <v>0</v>
      </c>
      <c r="Z439" s="24">
        <v>0</v>
      </c>
      <c r="AA439" s="24">
        <v>0</v>
      </c>
    </row>
    <row r="440" spans="1:27">
      <c r="A440" s="39" t="s">
        <v>655</v>
      </c>
      <c r="B440" s="28" t="s">
        <v>827</v>
      </c>
      <c r="C440" s="28" t="s">
        <v>49</v>
      </c>
      <c r="D440" s="32">
        <v>23000</v>
      </c>
      <c r="E440" s="29">
        <v>5</v>
      </c>
      <c r="X440" s="24">
        <v>0</v>
      </c>
      <c r="Y440" s="24">
        <v>0</v>
      </c>
      <c r="Z440" s="24">
        <v>0</v>
      </c>
      <c r="AA440" s="24">
        <v>0</v>
      </c>
    </row>
    <row r="441" spans="1:27">
      <c r="A441" s="39" t="s">
        <v>656</v>
      </c>
      <c r="B441" s="28" t="s">
        <v>827</v>
      </c>
      <c r="C441" s="28" t="s">
        <v>50</v>
      </c>
      <c r="D441" s="32">
        <v>23000</v>
      </c>
      <c r="E441" s="29">
        <v>5</v>
      </c>
      <c r="X441" s="24">
        <v>0</v>
      </c>
      <c r="Y441" s="24">
        <v>0</v>
      </c>
      <c r="Z441" s="24">
        <v>0</v>
      </c>
      <c r="AA441" s="24">
        <v>0</v>
      </c>
    </row>
    <row r="442" spans="1:27">
      <c r="A442" s="39" t="s">
        <v>657</v>
      </c>
      <c r="B442" s="28" t="s">
        <v>827</v>
      </c>
      <c r="C442" s="28" t="s">
        <v>51</v>
      </c>
      <c r="D442" s="32">
        <v>52000</v>
      </c>
      <c r="E442" s="29">
        <v>5</v>
      </c>
      <c r="X442" s="24">
        <v>1</v>
      </c>
      <c r="Y442" s="24">
        <v>0</v>
      </c>
      <c r="Z442" s="24">
        <v>0</v>
      </c>
      <c r="AA442" s="24">
        <v>0</v>
      </c>
    </row>
    <row r="443" spans="1:27">
      <c r="A443" s="39" t="s">
        <v>658</v>
      </c>
      <c r="B443" s="28" t="s">
        <v>827</v>
      </c>
      <c r="C443" s="28" t="s">
        <v>52</v>
      </c>
      <c r="D443" s="32">
        <v>23000</v>
      </c>
      <c r="E443" s="29">
        <v>5</v>
      </c>
      <c r="X443" s="24">
        <v>0</v>
      </c>
      <c r="Y443" s="24">
        <v>0</v>
      </c>
      <c r="Z443" s="24">
        <v>0</v>
      </c>
      <c r="AA443" s="24">
        <v>0</v>
      </c>
    </row>
    <row r="444" spans="1:27">
      <c r="A444" s="39" t="s">
        <v>659</v>
      </c>
      <c r="B444" s="28" t="s">
        <v>827</v>
      </c>
      <c r="C444" s="28" t="s">
        <v>53</v>
      </c>
      <c r="D444" s="32">
        <v>23000</v>
      </c>
      <c r="E444" s="29">
        <v>5</v>
      </c>
      <c r="X444" s="24">
        <v>0</v>
      </c>
      <c r="Y444" s="24">
        <v>0</v>
      </c>
      <c r="Z444" s="24">
        <v>0</v>
      </c>
      <c r="AA444" s="24">
        <v>0</v>
      </c>
    </row>
    <row r="445" spans="1:27">
      <c r="A445" s="39" t="s">
        <v>660</v>
      </c>
      <c r="B445" s="28" t="s">
        <v>827</v>
      </c>
      <c r="C445" s="28" t="s">
        <v>54</v>
      </c>
      <c r="D445" s="32">
        <v>50000</v>
      </c>
      <c r="E445" s="29">
        <v>5</v>
      </c>
      <c r="X445" s="24">
        <v>0</v>
      </c>
      <c r="Y445" s="24">
        <v>0</v>
      </c>
      <c r="Z445" s="24">
        <v>0</v>
      </c>
      <c r="AA445" s="24">
        <v>0</v>
      </c>
    </row>
    <row r="446" spans="1:27">
      <c r="A446" s="39" t="s">
        <v>661</v>
      </c>
      <c r="B446" s="28" t="s">
        <v>827</v>
      </c>
      <c r="C446" s="28" t="s">
        <v>55</v>
      </c>
      <c r="D446" s="32">
        <v>38000</v>
      </c>
      <c r="E446" s="29">
        <v>5</v>
      </c>
      <c r="X446" s="24">
        <v>0</v>
      </c>
      <c r="Y446" s="24">
        <v>0</v>
      </c>
      <c r="Z446" s="24">
        <v>0</v>
      </c>
      <c r="AA446" s="24">
        <v>0</v>
      </c>
    </row>
    <row r="447" spans="1:27">
      <c r="A447" s="39" t="s">
        <v>662</v>
      </c>
      <c r="B447" s="28" t="s">
        <v>827</v>
      </c>
      <c r="C447" s="28" t="s">
        <v>56</v>
      </c>
      <c r="D447" s="32">
        <v>38000</v>
      </c>
      <c r="E447" s="29">
        <v>5</v>
      </c>
      <c r="X447" s="24">
        <v>0</v>
      </c>
      <c r="Y447" s="24">
        <v>0</v>
      </c>
      <c r="Z447" s="24">
        <v>0</v>
      </c>
      <c r="AA447" s="24">
        <v>0</v>
      </c>
    </row>
    <row r="448" spans="1:27">
      <c r="A448" s="39" t="s">
        <v>663</v>
      </c>
      <c r="B448" s="28" t="s">
        <v>827</v>
      </c>
      <c r="C448" s="28" t="s">
        <v>57</v>
      </c>
      <c r="D448" s="32">
        <v>45000</v>
      </c>
      <c r="E448" s="29">
        <v>5</v>
      </c>
      <c r="X448" s="24">
        <v>0</v>
      </c>
      <c r="Y448" s="24">
        <v>0</v>
      </c>
      <c r="Z448" s="24">
        <v>0</v>
      </c>
      <c r="AA448" s="24">
        <v>0</v>
      </c>
    </row>
    <row r="449" spans="1:33">
      <c r="A449" s="39" t="s">
        <v>664</v>
      </c>
      <c r="B449" s="28" t="s">
        <v>827</v>
      </c>
      <c r="C449" s="28" t="s">
        <v>58</v>
      </c>
      <c r="D449" s="32">
        <v>45000</v>
      </c>
      <c r="E449" s="29">
        <v>5</v>
      </c>
      <c r="X449" s="24">
        <v>0</v>
      </c>
      <c r="Y449" s="24">
        <v>0</v>
      </c>
      <c r="Z449" s="24">
        <v>0</v>
      </c>
      <c r="AA449" s="24">
        <v>0</v>
      </c>
    </row>
    <row r="450" spans="1:33">
      <c r="A450" s="39" t="s">
        <v>665</v>
      </c>
      <c r="B450" s="28" t="s">
        <v>827</v>
      </c>
      <c r="C450" s="28" t="s">
        <v>59</v>
      </c>
      <c r="D450" s="32">
        <v>45000</v>
      </c>
      <c r="E450" s="29">
        <v>5</v>
      </c>
      <c r="AB450" s="24">
        <v>4</v>
      </c>
      <c r="AC450" s="24">
        <v>4</v>
      </c>
      <c r="AD450" s="24">
        <v>0</v>
      </c>
      <c r="AE450" s="24">
        <v>0</v>
      </c>
    </row>
    <row r="451" spans="1:33">
      <c r="A451" s="39" t="s">
        <v>666</v>
      </c>
      <c r="B451" s="28" t="s">
        <v>827</v>
      </c>
      <c r="C451" s="28" t="s">
        <v>60</v>
      </c>
      <c r="D451" s="32">
        <v>31000</v>
      </c>
      <c r="E451" s="29">
        <v>5</v>
      </c>
      <c r="AF451" s="24">
        <v>2</v>
      </c>
      <c r="AG451" s="24">
        <v>125</v>
      </c>
    </row>
    <row r="452" spans="1:33">
      <c r="A452" s="34" t="s">
        <v>242</v>
      </c>
      <c r="B452" s="28" t="s">
        <v>74</v>
      </c>
      <c r="C452" s="28" t="s">
        <v>36</v>
      </c>
      <c r="D452" s="32">
        <v>95000</v>
      </c>
      <c r="E452" s="29">
        <v>10</v>
      </c>
      <c r="F452" s="24">
        <v>9</v>
      </c>
      <c r="G452" s="24">
        <v>4</v>
      </c>
      <c r="H452" s="24">
        <v>2</v>
      </c>
      <c r="I452" s="24">
        <v>0</v>
      </c>
      <c r="J452" s="24">
        <v>207</v>
      </c>
      <c r="K452" s="24">
        <v>2</v>
      </c>
      <c r="L452" s="24">
        <v>2</v>
      </c>
      <c r="M452" s="24">
        <v>0</v>
      </c>
    </row>
    <row r="453" spans="1:33">
      <c r="A453" s="34" t="s">
        <v>243</v>
      </c>
      <c r="B453" s="28" t="s">
        <v>74</v>
      </c>
      <c r="C453" s="28" t="s">
        <v>37</v>
      </c>
      <c r="D453" s="32">
        <v>32000</v>
      </c>
      <c r="E453" s="29">
        <v>10</v>
      </c>
      <c r="F453" s="24">
        <v>0</v>
      </c>
      <c r="G453" s="24">
        <v>0</v>
      </c>
      <c r="H453" s="24">
        <v>0</v>
      </c>
      <c r="I453" s="24">
        <v>0</v>
      </c>
      <c r="J453" s="24">
        <v>0</v>
      </c>
      <c r="K453" s="24">
        <v>0</v>
      </c>
      <c r="L453" s="24">
        <v>0</v>
      </c>
      <c r="M453" s="24">
        <v>0</v>
      </c>
    </row>
    <row r="454" spans="1:33">
      <c r="A454" s="34" t="s">
        <v>244</v>
      </c>
      <c r="B454" s="28" t="s">
        <v>74</v>
      </c>
      <c r="C454" s="28" t="s">
        <v>38</v>
      </c>
      <c r="D454" s="32">
        <v>84000</v>
      </c>
      <c r="E454" s="29">
        <v>10</v>
      </c>
      <c r="K454" s="24">
        <v>2</v>
      </c>
      <c r="L454" s="24">
        <v>8</v>
      </c>
      <c r="M454" s="24">
        <v>0</v>
      </c>
      <c r="N454" s="24">
        <v>0</v>
      </c>
      <c r="O454" s="24">
        <v>0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</row>
    <row r="455" spans="1:33">
      <c r="A455" s="34" t="s">
        <v>245</v>
      </c>
      <c r="B455" s="28" t="s">
        <v>74</v>
      </c>
      <c r="C455" s="28" t="s">
        <v>39</v>
      </c>
      <c r="D455" s="32">
        <v>54000</v>
      </c>
      <c r="E455" s="29">
        <v>10</v>
      </c>
      <c r="K455" s="24">
        <v>0</v>
      </c>
      <c r="L455" s="24">
        <v>0</v>
      </c>
      <c r="M455" s="24">
        <v>0</v>
      </c>
      <c r="N455" s="24">
        <v>1</v>
      </c>
      <c r="O455" s="24">
        <v>1</v>
      </c>
      <c r="P455" s="24">
        <v>65</v>
      </c>
      <c r="Q455" s="24">
        <v>4</v>
      </c>
      <c r="R455" s="24">
        <v>81</v>
      </c>
      <c r="S455" s="24">
        <v>0</v>
      </c>
      <c r="T455" s="24">
        <v>0</v>
      </c>
      <c r="U455" s="24">
        <v>0</v>
      </c>
      <c r="V455" s="24">
        <v>0</v>
      </c>
    </row>
    <row r="456" spans="1:33">
      <c r="A456" s="34" t="s">
        <v>246</v>
      </c>
      <c r="B456" s="28" t="s">
        <v>74</v>
      </c>
      <c r="C456" s="28" t="s">
        <v>40</v>
      </c>
      <c r="D456" s="32">
        <v>16000</v>
      </c>
      <c r="E456" s="29">
        <v>10</v>
      </c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24">
        <v>0</v>
      </c>
      <c r="Q456" s="24">
        <v>0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</row>
    <row r="457" spans="1:33">
      <c r="A457" s="34" t="s">
        <v>247</v>
      </c>
      <c r="B457" s="28" t="s">
        <v>74</v>
      </c>
      <c r="C457" s="28" t="s">
        <v>41</v>
      </c>
      <c r="D457" s="32">
        <v>12000</v>
      </c>
      <c r="E457" s="29">
        <v>10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  <c r="V457" s="24">
        <v>0</v>
      </c>
    </row>
    <row r="458" spans="1:33">
      <c r="A458" s="34" t="s">
        <v>248</v>
      </c>
      <c r="B458" s="28" t="s">
        <v>74</v>
      </c>
      <c r="C458" s="28" t="s">
        <v>42</v>
      </c>
      <c r="D458" s="32">
        <v>91000</v>
      </c>
      <c r="E458" s="29">
        <v>10</v>
      </c>
      <c r="K458" s="24">
        <v>4</v>
      </c>
      <c r="L458" s="24">
        <v>45</v>
      </c>
      <c r="M458" s="24">
        <v>1</v>
      </c>
      <c r="N458" s="24">
        <v>3</v>
      </c>
      <c r="O458" s="24">
        <v>1</v>
      </c>
      <c r="P458" s="24">
        <v>142</v>
      </c>
      <c r="Q458" s="24">
        <v>0</v>
      </c>
      <c r="R458" s="24">
        <v>0</v>
      </c>
      <c r="S458" s="24">
        <v>0</v>
      </c>
      <c r="T458" s="24">
        <v>0</v>
      </c>
      <c r="U458" s="24">
        <v>0</v>
      </c>
      <c r="V458" s="24">
        <v>0</v>
      </c>
    </row>
    <row r="459" spans="1:33">
      <c r="A459" s="34" t="s">
        <v>249</v>
      </c>
      <c r="B459" s="28" t="s">
        <v>74</v>
      </c>
      <c r="C459" s="28" t="s">
        <v>43</v>
      </c>
      <c r="D459" s="32">
        <v>71000</v>
      </c>
      <c r="E459" s="29">
        <v>10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</row>
    <row r="460" spans="1:33">
      <c r="A460" s="34" t="s">
        <v>250</v>
      </c>
      <c r="B460" s="28" t="s">
        <v>74</v>
      </c>
      <c r="C460" s="28" t="s">
        <v>44</v>
      </c>
      <c r="D460" s="32">
        <v>24000</v>
      </c>
      <c r="E460" s="29">
        <v>10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  <c r="V460" s="24">
        <v>0</v>
      </c>
    </row>
    <row r="461" spans="1:33">
      <c r="A461" s="34" t="s">
        <v>251</v>
      </c>
      <c r="B461" s="28" t="s">
        <v>74</v>
      </c>
      <c r="C461" s="28" t="s">
        <v>45</v>
      </c>
      <c r="D461" s="32">
        <v>10000</v>
      </c>
      <c r="E461" s="29">
        <v>10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</row>
    <row r="462" spans="1:33">
      <c r="A462" s="34" t="s">
        <v>252</v>
      </c>
      <c r="B462" s="28" t="s">
        <v>74</v>
      </c>
      <c r="C462" s="28" t="s">
        <v>46</v>
      </c>
      <c r="D462" s="32">
        <v>63000</v>
      </c>
      <c r="E462" s="29">
        <v>10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  <c r="V462" s="24">
        <v>0</v>
      </c>
    </row>
    <row r="463" spans="1:33">
      <c r="A463" s="34" t="s">
        <v>253</v>
      </c>
      <c r="B463" s="28" t="s">
        <v>74</v>
      </c>
      <c r="C463" s="28" t="s">
        <v>47</v>
      </c>
      <c r="D463" s="32">
        <v>10000</v>
      </c>
      <c r="E463" s="29">
        <v>10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>
        <v>0</v>
      </c>
      <c r="U463" s="24">
        <v>0</v>
      </c>
      <c r="V463" s="24">
        <v>0</v>
      </c>
    </row>
    <row r="464" spans="1:33">
      <c r="A464" s="34" t="s">
        <v>254</v>
      </c>
      <c r="B464" s="28" t="s">
        <v>74</v>
      </c>
      <c r="C464" s="28" t="s">
        <v>48</v>
      </c>
      <c r="D464" s="32">
        <v>31000</v>
      </c>
      <c r="E464" s="29">
        <v>10</v>
      </c>
      <c r="X464" s="24">
        <v>0</v>
      </c>
      <c r="Y464" s="24">
        <v>0</v>
      </c>
      <c r="Z464" s="24">
        <v>0</v>
      </c>
      <c r="AA464" s="24">
        <v>0</v>
      </c>
    </row>
    <row r="465" spans="1:34">
      <c r="A465" s="34" t="s">
        <v>255</v>
      </c>
      <c r="B465" s="28" t="s">
        <v>74</v>
      </c>
      <c r="C465" s="28" t="s">
        <v>49</v>
      </c>
      <c r="D465" s="32">
        <v>31000</v>
      </c>
      <c r="E465" s="29">
        <v>10</v>
      </c>
      <c r="X465" s="24">
        <v>0</v>
      </c>
      <c r="Y465" s="24">
        <v>0</v>
      </c>
      <c r="Z465" s="24">
        <v>0</v>
      </c>
      <c r="AA465" s="24">
        <v>0</v>
      </c>
    </row>
    <row r="466" spans="1:34">
      <c r="A466" s="34" t="s">
        <v>256</v>
      </c>
      <c r="B466" s="28" t="s">
        <v>74</v>
      </c>
      <c r="C466" s="28" t="s">
        <v>50</v>
      </c>
      <c r="D466" s="32">
        <v>31000</v>
      </c>
      <c r="E466" s="29">
        <v>10</v>
      </c>
      <c r="X466" s="24">
        <v>0</v>
      </c>
      <c r="Y466" s="24">
        <v>0</v>
      </c>
      <c r="Z466" s="24">
        <v>0</v>
      </c>
      <c r="AA466" s="24">
        <v>0</v>
      </c>
    </row>
    <row r="467" spans="1:34">
      <c r="A467" s="34" t="s">
        <v>257</v>
      </c>
      <c r="B467" s="28" t="s">
        <v>74</v>
      </c>
      <c r="C467" s="28" t="s">
        <v>51</v>
      </c>
      <c r="D467" s="32">
        <v>38000</v>
      </c>
      <c r="E467" s="29">
        <v>10</v>
      </c>
      <c r="X467" s="24">
        <v>0</v>
      </c>
      <c r="Y467" s="24">
        <v>0</v>
      </c>
      <c r="Z467" s="24">
        <v>0</v>
      </c>
      <c r="AA467" s="24">
        <v>0</v>
      </c>
    </row>
    <row r="468" spans="1:34">
      <c r="A468" s="34" t="s">
        <v>258</v>
      </c>
      <c r="B468" s="28" t="s">
        <v>74</v>
      </c>
      <c r="C468" s="28" t="s">
        <v>52</v>
      </c>
      <c r="D468" s="32">
        <v>38000</v>
      </c>
      <c r="E468" s="29">
        <v>10</v>
      </c>
      <c r="X468" s="24">
        <v>0</v>
      </c>
      <c r="Y468" s="24">
        <v>0</v>
      </c>
      <c r="Z468" s="24">
        <v>0</v>
      </c>
      <c r="AA468" s="24">
        <v>0</v>
      </c>
    </row>
    <row r="469" spans="1:34">
      <c r="A469" s="34" t="s">
        <v>259</v>
      </c>
      <c r="B469" s="28" t="s">
        <v>74</v>
      </c>
      <c r="C469" s="28" t="s">
        <v>53</v>
      </c>
      <c r="D469" s="32">
        <v>42000</v>
      </c>
      <c r="E469" s="29">
        <v>10</v>
      </c>
      <c r="X469" s="24">
        <v>0</v>
      </c>
      <c r="Y469" s="24">
        <v>0</v>
      </c>
      <c r="Z469" s="24">
        <v>0</v>
      </c>
      <c r="AA469" s="24">
        <v>0</v>
      </c>
    </row>
    <row r="470" spans="1:34">
      <c r="A470" s="34" t="s">
        <v>260</v>
      </c>
      <c r="B470" s="28" t="s">
        <v>74</v>
      </c>
      <c r="C470" s="28" t="s">
        <v>54</v>
      </c>
      <c r="D470" s="32">
        <v>38000</v>
      </c>
      <c r="E470" s="29">
        <v>10</v>
      </c>
      <c r="X470" s="24">
        <v>0</v>
      </c>
      <c r="Y470" s="24">
        <v>0</v>
      </c>
      <c r="Z470" s="24">
        <v>0</v>
      </c>
      <c r="AA470" s="24">
        <v>0</v>
      </c>
    </row>
    <row r="471" spans="1:34">
      <c r="A471" s="34" t="s">
        <v>261</v>
      </c>
      <c r="B471" s="28" t="s">
        <v>74</v>
      </c>
      <c r="C471" s="28" t="s">
        <v>55</v>
      </c>
      <c r="D471" s="32">
        <v>42000</v>
      </c>
      <c r="E471" s="29">
        <v>10</v>
      </c>
      <c r="X471" s="24">
        <v>0</v>
      </c>
      <c r="Y471" s="24">
        <v>0</v>
      </c>
      <c r="Z471" s="24">
        <v>0</v>
      </c>
      <c r="AA471" s="24">
        <v>0</v>
      </c>
    </row>
    <row r="472" spans="1:34">
      <c r="A472" s="34" t="s">
        <v>262</v>
      </c>
      <c r="B472" s="28" t="s">
        <v>74</v>
      </c>
      <c r="C472" s="28" t="s">
        <v>56</v>
      </c>
      <c r="D472" s="32">
        <v>42000</v>
      </c>
      <c r="E472" s="29">
        <v>10</v>
      </c>
      <c r="X472" s="24">
        <v>0</v>
      </c>
      <c r="Y472" s="24">
        <v>0</v>
      </c>
      <c r="Z472" s="24">
        <v>0</v>
      </c>
      <c r="AA472" s="24">
        <v>0</v>
      </c>
    </row>
    <row r="473" spans="1:34">
      <c r="A473" s="34" t="s">
        <v>263</v>
      </c>
      <c r="B473" s="28" t="s">
        <v>74</v>
      </c>
      <c r="C473" s="28" t="s">
        <v>57</v>
      </c>
      <c r="D473" s="32">
        <v>42000</v>
      </c>
      <c r="E473" s="29">
        <v>10</v>
      </c>
      <c r="X473" s="24">
        <v>0</v>
      </c>
      <c r="Y473" s="24">
        <v>0</v>
      </c>
      <c r="Z473" s="24">
        <v>0</v>
      </c>
      <c r="AA473" s="24">
        <v>0</v>
      </c>
    </row>
    <row r="474" spans="1:34">
      <c r="A474" s="34" t="s">
        <v>264</v>
      </c>
      <c r="B474" s="28" t="s">
        <v>74</v>
      </c>
      <c r="C474" s="28" t="s">
        <v>58</v>
      </c>
      <c r="D474" s="32">
        <v>42000</v>
      </c>
      <c r="E474" s="29">
        <v>10</v>
      </c>
      <c r="X474" s="24">
        <v>0</v>
      </c>
      <c r="Y474" s="24">
        <v>0</v>
      </c>
      <c r="Z474" s="24">
        <v>0</v>
      </c>
      <c r="AA474" s="24">
        <v>0</v>
      </c>
    </row>
    <row r="475" spans="1:34">
      <c r="A475" s="34" t="s">
        <v>265</v>
      </c>
      <c r="B475" s="28" t="s">
        <v>74</v>
      </c>
      <c r="C475" s="28" t="s">
        <v>59</v>
      </c>
      <c r="D475" s="32">
        <v>12000</v>
      </c>
      <c r="E475" s="29">
        <v>10</v>
      </c>
      <c r="AB475" s="24">
        <v>3</v>
      </c>
      <c r="AC475" s="24">
        <v>3</v>
      </c>
      <c r="AD475" s="24">
        <v>1</v>
      </c>
      <c r="AE475" s="24">
        <v>1</v>
      </c>
    </row>
    <row r="476" spans="1:34">
      <c r="A476" s="34" t="s">
        <v>266</v>
      </c>
      <c r="B476" s="28" t="s">
        <v>74</v>
      </c>
      <c r="C476" s="28" t="s">
        <v>60</v>
      </c>
      <c r="D476" s="32">
        <v>17000</v>
      </c>
      <c r="E476" s="29">
        <v>10</v>
      </c>
      <c r="AF476" s="24">
        <v>1</v>
      </c>
      <c r="AG476" s="24">
        <v>62</v>
      </c>
    </row>
    <row r="477" spans="1:34">
      <c r="A477" s="40" t="s">
        <v>267</v>
      </c>
      <c r="B477" s="28" t="s">
        <v>75</v>
      </c>
      <c r="C477" s="28" t="s">
        <v>36</v>
      </c>
      <c r="D477" s="32">
        <v>95000</v>
      </c>
      <c r="E477" s="29">
        <v>10</v>
      </c>
      <c r="F477" s="24">
        <v>11</v>
      </c>
      <c r="G477" s="24">
        <v>10</v>
      </c>
      <c r="H477" s="24">
        <v>2</v>
      </c>
      <c r="I477" s="24">
        <v>0</v>
      </c>
      <c r="J477" s="24">
        <v>231</v>
      </c>
      <c r="K477" s="24">
        <v>1</v>
      </c>
      <c r="L477" s="24">
        <v>10</v>
      </c>
      <c r="M477" s="24">
        <v>0</v>
      </c>
    </row>
    <row r="478" spans="1:34">
      <c r="A478" s="40" t="s">
        <v>268</v>
      </c>
      <c r="B478" s="28" t="s">
        <v>75</v>
      </c>
      <c r="C478" s="28" t="s">
        <v>37</v>
      </c>
      <c r="D478" s="32">
        <v>45000</v>
      </c>
      <c r="E478" s="29">
        <v>10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0</v>
      </c>
    </row>
    <row r="479" spans="1:34">
      <c r="A479" s="40" t="s">
        <v>667</v>
      </c>
      <c r="B479" s="28" t="s">
        <v>75</v>
      </c>
      <c r="C479" s="28" t="s">
        <v>38</v>
      </c>
      <c r="D479" s="32">
        <v>72000</v>
      </c>
      <c r="E479" s="29">
        <v>10</v>
      </c>
      <c r="K479" s="24">
        <v>10</v>
      </c>
      <c r="L479" s="24">
        <v>56</v>
      </c>
      <c r="M479" s="24">
        <v>0</v>
      </c>
      <c r="N479" s="24">
        <v>3</v>
      </c>
      <c r="O479" s="24">
        <v>0</v>
      </c>
      <c r="P479" s="24">
        <v>43</v>
      </c>
      <c r="Q479" s="24">
        <v>0</v>
      </c>
      <c r="R479" s="24">
        <v>0</v>
      </c>
      <c r="S479" s="24">
        <v>0</v>
      </c>
      <c r="T479" s="24">
        <v>0</v>
      </c>
      <c r="U479" s="24">
        <v>0</v>
      </c>
      <c r="V479" s="24">
        <v>0</v>
      </c>
    </row>
    <row r="480" spans="1:34">
      <c r="A480" s="40" t="s">
        <v>269</v>
      </c>
      <c r="B480" s="28" t="s">
        <v>75</v>
      </c>
      <c r="C480" s="28" t="s">
        <v>39</v>
      </c>
      <c r="D480" s="32">
        <v>42000</v>
      </c>
      <c r="E480" s="29">
        <v>10</v>
      </c>
      <c r="K480" s="24">
        <v>0</v>
      </c>
      <c r="L480" s="24">
        <v>0</v>
      </c>
      <c r="M480" s="24">
        <v>0</v>
      </c>
      <c r="N480" s="24">
        <v>2</v>
      </c>
      <c r="O480" s="24">
        <v>0</v>
      </c>
      <c r="P480" s="24">
        <v>36</v>
      </c>
      <c r="Q480" s="24">
        <v>4</v>
      </c>
      <c r="R480" s="24">
        <v>61</v>
      </c>
      <c r="S480" s="24">
        <v>0</v>
      </c>
      <c r="T480" s="24">
        <v>0</v>
      </c>
      <c r="U480" s="24">
        <v>0</v>
      </c>
      <c r="V480" s="24">
        <v>0</v>
      </c>
      <c r="AH480" s="24">
        <v>1</v>
      </c>
    </row>
    <row r="481" spans="1:27">
      <c r="A481" s="40" t="s">
        <v>270</v>
      </c>
      <c r="B481" s="28" t="s">
        <v>75</v>
      </c>
      <c r="C481" s="28" t="s">
        <v>40</v>
      </c>
      <c r="D481" s="32">
        <v>15000</v>
      </c>
      <c r="E481" s="29">
        <v>10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</row>
    <row r="482" spans="1:27">
      <c r="A482" s="40" t="s">
        <v>271</v>
      </c>
      <c r="B482" s="28" t="s">
        <v>75</v>
      </c>
      <c r="C482" s="28" t="s">
        <v>41</v>
      </c>
      <c r="D482" s="32">
        <v>15000</v>
      </c>
      <c r="E482" s="29">
        <v>10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1</v>
      </c>
      <c r="R482" s="24">
        <v>13</v>
      </c>
      <c r="S482" s="24">
        <v>0</v>
      </c>
      <c r="T482" s="24">
        <v>0</v>
      </c>
      <c r="U482" s="24">
        <v>0</v>
      </c>
      <c r="V482" s="24">
        <v>0</v>
      </c>
    </row>
    <row r="483" spans="1:27">
      <c r="A483" s="40" t="s">
        <v>272</v>
      </c>
      <c r="B483" s="28" t="s">
        <v>75</v>
      </c>
      <c r="C483" s="28" t="s">
        <v>42</v>
      </c>
      <c r="D483" s="32">
        <v>92000</v>
      </c>
      <c r="E483" s="29">
        <v>10</v>
      </c>
      <c r="K483" s="24">
        <v>0</v>
      </c>
      <c r="L483" s="24">
        <v>0</v>
      </c>
      <c r="M483" s="24">
        <v>0</v>
      </c>
      <c r="N483" s="24">
        <v>3</v>
      </c>
      <c r="O483" s="24">
        <v>1</v>
      </c>
      <c r="P483" s="24">
        <v>129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0</v>
      </c>
    </row>
    <row r="484" spans="1:27">
      <c r="A484" s="40" t="s">
        <v>273</v>
      </c>
      <c r="B484" s="28" t="s">
        <v>75</v>
      </c>
      <c r="C484" s="28" t="s">
        <v>43</v>
      </c>
      <c r="D484" s="32">
        <v>67000</v>
      </c>
      <c r="E484" s="29">
        <v>10</v>
      </c>
      <c r="K484" s="24">
        <v>0</v>
      </c>
      <c r="L484" s="24">
        <v>0</v>
      </c>
      <c r="M484" s="24">
        <v>0</v>
      </c>
      <c r="N484" s="24">
        <v>0</v>
      </c>
      <c r="O484" s="24">
        <v>0</v>
      </c>
      <c r="P484" s="24">
        <v>0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  <c r="V484" s="24">
        <v>0</v>
      </c>
    </row>
    <row r="485" spans="1:27">
      <c r="A485" s="40" t="s">
        <v>274</v>
      </c>
      <c r="B485" s="28" t="s">
        <v>75</v>
      </c>
      <c r="C485" s="28" t="s">
        <v>44</v>
      </c>
      <c r="D485" s="32">
        <v>15000</v>
      </c>
      <c r="E485" s="29">
        <v>10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  <c r="V485" s="24">
        <v>0</v>
      </c>
    </row>
    <row r="486" spans="1:27">
      <c r="A486" s="40" t="s">
        <v>275</v>
      </c>
      <c r="B486" s="28" t="s">
        <v>75</v>
      </c>
      <c r="C486" s="28" t="s">
        <v>45</v>
      </c>
      <c r="D486" s="32">
        <v>10000</v>
      </c>
      <c r="E486" s="29">
        <v>10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24">
        <v>0</v>
      </c>
    </row>
    <row r="487" spans="1:27">
      <c r="A487" s="40" t="s">
        <v>276</v>
      </c>
      <c r="B487" s="28" t="s">
        <v>75</v>
      </c>
      <c r="C487" s="28" t="s">
        <v>46</v>
      </c>
      <c r="D487" s="32">
        <v>33000</v>
      </c>
      <c r="E487" s="29">
        <v>10</v>
      </c>
      <c r="K487" s="24">
        <v>0</v>
      </c>
      <c r="L487" s="24">
        <v>0</v>
      </c>
      <c r="M487" s="24">
        <v>0</v>
      </c>
      <c r="N487" s="24">
        <v>2</v>
      </c>
      <c r="O487" s="24">
        <v>1</v>
      </c>
      <c r="P487" s="24">
        <v>23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  <c r="V487" s="24">
        <v>0</v>
      </c>
    </row>
    <row r="488" spans="1:27">
      <c r="A488" s="40" t="s">
        <v>277</v>
      </c>
      <c r="B488" s="28" t="s">
        <v>75</v>
      </c>
      <c r="C488" s="28" t="s">
        <v>47</v>
      </c>
      <c r="D488" s="32">
        <v>10000</v>
      </c>
      <c r="E488" s="29">
        <v>10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</row>
    <row r="489" spans="1:27">
      <c r="A489" s="40" t="s">
        <v>278</v>
      </c>
      <c r="B489" s="28" t="s">
        <v>75</v>
      </c>
      <c r="C489" s="28" t="s">
        <v>48</v>
      </c>
      <c r="D489" s="32">
        <v>23000</v>
      </c>
      <c r="E489" s="29">
        <v>10</v>
      </c>
      <c r="X489" s="24">
        <v>0</v>
      </c>
      <c r="Y489" s="24">
        <v>0</v>
      </c>
      <c r="Z489" s="24">
        <v>0</v>
      </c>
      <c r="AA489" s="24">
        <v>0</v>
      </c>
    </row>
    <row r="490" spans="1:27">
      <c r="A490" s="40" t="s">
        <v>279</v>
      </c>
      <c r="B490" s="28" t="s">
        <v>75</v>
      </c>
      <c r="C490" s="28" t="s">
        <v>49</v>
      </c>
      <c r="D490" s="32">
        <v>27000</v>
      </c>
      <c r="E490" s="29">
        <v>10</v>
      </c>
      <c r="X490" s="24">
        <v>0</v>
      </c>
      <c r="Y490" s="24">
        <v>0</v>
      </c>
      <c r="Z490" s="24">
        <v>0</v>
      </c>
      <c r="AA490" s="24">
        <v>0</v>
      </c>
    </row>
    <row r="491" spans="1:27">
      <c r="A491" s="40" t="s">
        <v>280</v>
      </c>
      <c r="B491" s="28" t="s">
        <v>75</v>
      </c>
      <c r="C491" s="28" t="s">
        <v>50</v>
      </c>
      <c r="D491" s="32">
        <v>23000</v>
      </c>
      <c r="E491" s="29">
        <v>10</v>
      </c>
      <c r="X491" s="24">
        <v>0</v>
      </c>
      <c r="Y491" s="24">
        <v>0</v>
      </c>
      <c r="Z491" s="24">
        <v>0</v>
      </c>
      <c r="AA491" s="24">
        <v>0</v>
      </c>
    </row>
    <row r="492" spans="1:27">
      <c r="A492" s="40" t="s">
        <v>281</v>
      </c>
      <c r="B492" s="28" t="s">
        <v>75</v>
      </c>
      <c r="C492" s="28" t="s">
        <v>51</v>
      </c>
      <c r="D492" s="32">
        <v>32000</v>
      </c>
      <c r="E492" s="29">
        <v>10</v>
      </c>
      <c r="X492" s="24">
        <v>0</v>
      </c>
      <c r="Y492" s="24">
        <v>0</v>
      </c>
      <c r="Z492" s="24">
        <v>0</v>
      </c>
      <c r="AA492" s="24">
        <v>0</v>
      </c>
    </row>
    <row r="493" spans="1:27">
      <c r="A493" s="40" t="s">
        <v>282</v>
      </c>
      <c r="B493" s="28" t="s">
        <v>75</v>
      </c>
      <c r="C493" s="28" t="s">
        <v>52</v>
      </c>
      <c r="D493" s="32">
        <v>27000</v>
      </c>
      <c r="E493" s="29">
        <v>10</v>
      </c>
      <c r="X493" s="24">
        <v>0</v>
      </c>
      <c r="Y493" s="24">
        <v>0</v>
      </c>
      <c r="Z493" s="24">
        <v>0</v>
      </c>
      <c r="AA493" s="24">
        <v>0</v>
      </c>
    </row>
    <row r="494" spans="1:27">
      <c r="A494" s="40" t="s">
        <v>283</v>
      </c>
      <c r="B494" s="28" t="s">
        <v>75</v>
      </c>
      <c r="C494" s="28" t="s">
        <v>53</v>
      </c>
      <c r="D494" s="32">
        <v>28000</v>
      </c>
      <c r="E494" s="29">
        <v>10</v>
      </c>
      <c r="X494" s="24">
        <v>0</v>
      </c>
      <c r="Y494" s="24">
        <v>0</v>
      </c>
      <c r="Z494" s="24">
        <v>0</v>
      </c>
      <c r="AA494" s="24">
        <v>0</v>
      </c>
    </row>
    <row r="495" spans="1:27">
      <c r="A495" s="40" t="s">
        <v>284</v>
      </c>
      <c r="B495" s="28" t="s">
        <v>75</v>
      </c>
      <c r="C495" s="28" t="s">
        <v>54</v>
      </c>
      <c r="D495" s="32">
        <v>32000</v>
      </c>
      <c r="E495" s="29">
        <v>10</v>
      </c>
      <c r="X495" s="24">
        <v>0</v>
      </c>
      <c r="Y495" s="24">
        <v>0</v>
      </c>
      <c r="Z495" s="24">
        <v>0</v>
      </c>
      <c r="AA495" s="24">
        <v>0</v>
      </c>
    </row>
    <row r="496" spans="1:27">
      <c r="A496" s="40" t="s">
        <v>285</v>
      </c>
      <c r="B496" s="28" t="s">
        <v>75</v>
      </c>
      <c r="C496" s="28" t="s">
        <v>55</v>
      </c>
      <c r="D496" s="32">
        <v>62000</v>
      </c>
      <c r="E496" s="29">
        <v>10</v>
      </c>
      <c r="X496" s="24">
        <v>0</v>
      </c>
      <c r="Y496" s="24">
        <v>0</v>
      </c>
      <c r="Z496" s="24">
        <v>0</v>
      </c>
      <c r="AA496" s="24">
        <v>0</v>
      </c>
    </row>
    <row r="497" spans="1:33">
      <c r="A497" s="40" t="s">
        <v>286</v>
      </c>
      <c r="B497" s="28" t="s">
        <v>75</v>
      </c>
      <c r="C497" s="28" t="s">
        <v>56</v>
      </c>
      <c r="D497" s="32">
        <v>62000</v>
      </c>
      <c r="E497" s="29">
        <v>10</v>
      </c>
      <c r="X497" s="24">
        <v>0</v>
      </c>
      <c r="Y497" s="24">
        <v>0</v>
      </c>
      <c r="Z497" s="24">
        <v>0</v>
      </c>
      <c r="AA497" s="24">
        <v>0</v>
      </c>
    </row>
    <row r="498" spans="1:33">
      <c r="A498" s="40" t="s">
        <v>287</v>
      </c>
      <c r="B498" s="28" t="s">
        <v>75</v>
      </c>
      <c r="C498" s="28" t="s">
        <v>57</v>
      </c>
      <c r="D498" s="32">
        <v>62000</v>
      </c>
      <c r="E498" s="29">
        <v>10</v>
      </c>
      <c r="X498" s="24">
        <v>0</v>
      </c>
      <c r="Y498" s="24">
        <v>0</v>
      </c>
      <c r="Z498" s="24">
        <v>0</v>
      </c>
      <c r="AA498" s="24">
        <v>0</v>
      </c>
    </row>
    <row r="499" spans="1:33">
      <c r="A499" s="40" t="s">
        <v>288</v>
      </c>
      <c r="B499" s="28" t="s">
        <v>75</v>
      </c>
      <c r="C499" s="28" t="s">
        <v>58</v>
      </c>
      <c r="D499" s="32">
        <v>62000</v>
      </c>
      <c r="E499" s="29">
        <v>10</v>
      </c>
      <c r="X499" s="24">
        <v>0</v>
      </c>
      <c r="Y499" s="24">
        <v>0</v>
      </c>
      <c r="Z499" s="24">
        <v>0</v>
      </c>
      <c r="AA499" s="24">
        <v>0</v>
      </c>
    </row>
    <row r="500" spans="1:33">
      <c r="A500" s="40" t="s">
        <v>289</v>
      </c>
      <c r="B500" s="28" t="s">
        <v>75</v>
      </c>
      <c r="C500" s="28" t="s">
        <v>59</v>
      </c>
      <c r="D500" s="32">
        <v>14000</v>
      </c>
      <c r="E500" s="29">
        <v>10</v>
      </c>
      <c r="AB500" s="24">
        <v>2</v>
      </c>
      <c r="AC500" s="24">
        <v>2</v>
      </c>
      <c r="AD500" s="24">
        <v>1</v>
      </c>
      <c r="AE500" s="24">
        <v>1</v>
      </c>
    </row>
    <row r="501" spans="1:33">
      <c r="A501" s="40" t="s">
        <v>290</v>
      </c>
      <c r="B501" s="28" t="s">
        <v>75</v>
      </c>
      <c r="C501" s="28" t="s">
        <v>60</v>
      </c>
      <c r="D501" s="32">
        <v>15000</v>
      </c>
      <c r="E501" s="29">
        <v>10</v>
      </c>
      <c r="AF501" s="24">
        <v>0</v>
      </c>
      <c r="AG501" s="24">
        <v>0</v>
      </c>
    </row>
    <row r="502" spans="1:33">
      <c r="A502" s="41" t="s">
        <v>291</v>
      </c>
      <c r="B502" s="28" t="s">
        <v>76</v>
      </c>
      <c r="C502" s="28" t="s">
        <v>36</v>
      </c>
      <c r="D502" s="32">
        <v>60000</v>
      </c>
      <c r="E502" s="29">
        <v>10</v>
      </c>
      <c r="F502" s="24">
        <v>9</v>
      </c>
      <c r="G502" s="24">
        <v>7</v>
      </c>
      <c r="H502" s="24">
        <v>3</v>
      </c>
      <c r="I502" s="24">
        <v>0</v>
      </c>
      <c r="J502" s="24">
        <v>140</v>
      </c>
      <c r="K502" s="24">
        <v>2</v>
      </c>
      <c r="L502" s="24">
        <v>19</v>
      </c>
      <c r="M502" s="24">
        <v>0</v>
      </c>
    </row>
    <row r="503" spans="1:33">
      <c r="A503" s="41" t="s">
        <v>292</v>
      </c>
      <c r="B503" s="28" t="s">
        <v>76</v>
      </c>
      <c r="C503" s="28" t="s">
        <v>37</v>
      </c>
      <c r="D503" s="32">
        <v>24000</v>
      </c>
      <c r="E503" s="29">
        <v>10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</row>
    <row r="504" spans="1:33">
      <c r="A504" s="41" t="s">
        <v>293</v>
      </c>
      <c r="B504" s="28" t="s">
        <v>76</v>
      </c>
      <c r="C504" s="28" t="s">
        <v>38</v>
      </c>
      <c r="D504" s="32">
        <v>74000</v>
      </c>
      <c r="E504" s="29">
        <v>10</v>
      </c>
      <c r="K504" s="24">
        <v>15</v>
      </c>
      <c r="L504" s="24">
        <v>77</v>
      </c>
      <c r="M504" s="24">
        <v>1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</row>
    <row r="505" spans="1:33">
      <c r="A505" s="41" t="s">
        <v>294</v>
      </c>
      <c r="B505" s="28" t="s">
        <v>76</v>
      </c>
      <c r="C505" s="28" t="s">
        <v>39</v>
      </c>
      <c r="D505" s="32">
        <v>34000</v>
      </c>
      <c r="E505" s="29">
        <v>10</v>
      </c>
      <c r="K505" s="24">
        <v>0</v>
      </c>
      <c r="L505" s="24">
        <v>0</v>
      </c>
      <c r="M505" s="24">
        <v>0</v>
      </c>
      <c r="N505" s="24">
        <v>3</v>
      </c>
      <c r="O505" s="24">
        <v>1</v>
      </c>
      <c r="P505" s="24">
        <v>35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  <c r="V505" s="24">
        <v>0</v>
      </c>
    </row>
    <row r="506" spans="1:33">
      <c r="A506" s="41" t="s">
        <v>295</v>
      </c>
      <c r="B506" s="28" t="s">
        <v>76</v>
      </c>
      <c r="C506" s="28" t="s">
        <v>40</v>
      </c>
      <c r="D506" s="32">
        <v>38000</v>
      </c>
      <c r="E506" s="29">
        <v>10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3</v>
      </c>
      <c r="R506" s="24">
        <v>44</v>
      </c>
      <c r="S506" s="24">
        <v>0</v>
      </c>
      <c r="T506" s="24">
        <v>0</v>
      </c>
      <c r="U506" s="24">
        <v>0</v>
      </c>
      <c r="V506" s="24">
        <v>0</v>
      </c>
    </row>
    <row r="507" spans="1:33">
      <c r="A507" s="41" t="s">
        <v>296</v>
      </c>
      <c r="B507" s="28" t="s">
        <v>76</v>
      </c>
      <c r="C507" s="28" t="s">
        <v>41</v>
      </c>
      <c r="D507" s="32">
        <v>24000</v>
      </c>
      <c r="E507" s="29">
        <v>10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>
        <v>0</v>
      </c>
      <c r="U507" s="24">
        <v>0</v>
      </c>
      <c r="V507" s="24">
        <v>0</v>
      </c>
    </row>
    <row r="508" spans="1:33">
      <c r="A508" s="41" t="s">
        <v>297</v>
      </c>
      <c r="B508" s="28" t="s">
        <v>76</v>
      </c>
      <c r="C508" s="28" t="s">
        <v>42</v>
      </c>
      <c r="D508" s="32">
        <v>63000</v>
      </c>
      <c r="E508" s="29">
        <v>10</v>
      </c>
      <c r="K508" s="24">
        <v>0</v>
      </c>
      <c r="L508" s="24">
        <v>0</v>
      </c>
      <c r="M508" s="24">
        <v>0</v>
      </c>
      <c r="N508" s="24">
        <v>2</v>
      </c>
      <c r="O508" s="24">
        <v>2</v>
      </c>
      <c r="P508" s="24">
        <v>57</v>
      </c>
      <c r="Q508" s="24">
        <v>0</v>
      </c>
      <c r="R508" s="24">
        <v>0</v>
      </c>
      <c r="S508" s="24">
        <v>0</v>
      </c>
      <c r="T508" s="24">
        <v>0</v>
      </c>
      <c r="U508" s="24">
        <v>0</v>
      </c>
      <c r="V508" s="24">
        <v>0</v>
      </c>
    </row>
    <row r="509" spans="1:33">
      <c r="A509" s="41" t="s">
        <v>299</v>
      </c>
      <c r="B509" s="28" t="s">
        <v>76</v>
      </c>
      <c r="C509" s="28" t="s">
        <v>43</v>
      </c>
      <c r="D509" s="32">
        <v>50000</v>
      </c>
      <c r="E509" s="29">
        <v>10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0</v>
      </c>
      <c r="U509" s="24">
        <v>0</v>
      </c>
      <c r="V509" s="24">
        <v>0</v>
      </c>
    </row>
    <row r="510" spans="1:33">
      <c r="A510" s="41" t="s">
        <v>298</v>
      </c>
      <c r="B510" s="28" t="s">
        <v>76</v>
      </c>
      <c r="C510" s="28" t="s">
        <v>44</v>
      </c>
      <c r="D510" s="32">
        <v>33000</v>
      </c>
      <c r="E510" s="29">
        <v>10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0</v>
      </c>
      <c r="R510" s="24">
        <v>0</v>
      </c>
      <c r="S510" s="24">
        <v>0</v>
      </c>
      <c r="T510" s="24">
        <v>0</v>
      </c>
      <c r="U510" s="24">
        <v>0</v>
      </c>
      <c r="V510" s="24">
        <v>0</v>
      </c>
    </row>
    <row r="511" spans="1:33">
      <c r="A511" s="41" t="s">
        <v>300</v>
      </c>
      <c r="B511" s="28" t="s">
        <v>76</v>
      </c>
      <c r="C511" s="28" t="s">
        <v>45</v>
      </c>
      <c r="D511" s="32">
        <v>15000</v>
      </c>
      <c r="E511" s="29">
        <v>10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</row>
    <row r="512" spans="1:33">
      <c r="A512" s="41" t="s">
        <v>301</v>
      </c>
      <c r="B512" s="28" t="s">
        <v>76</v>
      </c>
      <c r="C512" s="28" t="s">
        <v>46</v>
      </c>
      <c r="D512" s="32">
        <v>38000</v>
      </c>
      <c r="E512" s="29">
        <v>10</v>
      </c>
      <c r="K512" s="24">
        <v>0</v>
      </c>
      <c r="L512" s="24">
        <v>0</v>
      </c>
      <c r="M512" s="24">
        <v>0</v>
      </c>
      <c r="N512" s="24">
        <v>2</v>
      </c>
      <c r="O512" s="24">
        <v>0</v>
      </c>
      <c r="P512" s="24">
        <v>48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24">
        <v>0</v>
      </c>
    </row>
    <row r="513" spans="1:33">
      <c r="A513" s="41" t="s">
        <v>302</v>
      </c>
      <c r="B513" s="28" t="s">
        <v>76</v>
      </c>
      <c r="C513" s="28" t="s">
        <v>47</v>
      </c>
      <c r="D513" s="32">
        <v>10000</v>
      </c>
      <c r="E513" s="29">
        <v>10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0</v>
      </c>
      <c r="U513" s="24">
        <v>0</v>
      </c>
      <c r="V513" s="24">
        <v>0</v>
      </c>
    </row>
    <row r="514" spans="1:33">
      <c r="A514" s="41" t="s">
        <v>303</v>
      </c>
      <c r="B514" s="28" t="s">
        <v>76</v>
      </c>
      <c r="C514" s="28" t="s">
        <v>48</v>
      </c>
      <c r="D514" s="32">
        <v>33000</v>
      </c>
      <c r="E514" s="29">
        <v>10</v>
      </c>
      <c r="X514" s="24">
        <v>0</v>
      </c>
      <c r="Y514" s="24">
        <v>0</v>
      </c>
      <c r="Z514" s="24">
        <v>0</v>
      </c>
      <c r="AA514" s="24">
        <v>0</v>
      </c>
    </row>
    <row r="515" spans="1:33">
      <c r="A515" s="41" t="s">
        <v>304</v>
      </c>
      <c r="B515" s="28" t="s">
        <v>76</v>
      </c>
      <c r="C515" s="28" t="s">
        <v>49</v>
      </c>
      <c r="D515" s="32">
        <v>38000</v>
      </c>
      <c r="E515" s="29">
        <v>10</v>
      </c>
      <c r="X515" s="24">
        <v>0</v>
      </c>
      <c r="Y515" s="24">
        <v>0</v>
      </c>
      <c r="Z515" s="24">
        <v>0</v>
      </c>
      <c r="AA515" s="24">
        <v>0</v>
      </c>
    </row>
    <row r="516" spans="1:33">
      <c r="A516" s="41" t="s">
        <v>305</v>
      </c>
      <c r="B516" s="28" t="s">
        <v>76</v>
      </c>
      <c r="C516" s="28" t="s">
        <v>50</v>
      </c>
      <c r="D516" s="32">
        <v>33000</v>
      </c>
      <c r="E516" s="29">
        <v>10</v>
      </c>
      <c r="X516" s="24">
        <v>0</v>
      </c>
      <c r="Y516" s="24">
        <v>0</v>
      </c>
      <c r="Z516" s="24">
        <v>0</v>
      </c>
      <c r="AA516" s="24">
        <v>0</v>
      </c>
    </row>
    <row r="517" spans="1:33">
      <c r="A517" s="41" t="s">
        <v>306</v>
      </c>
      <c r="B517" s="28" t="s">
        <v>76</v>
      </c>
      <c r="C517" s="28" t="s">
        <v>51</v>
      </c>
      <c r="D517" s="32">
        <v>37000</v>
      </c>
      <c r="E517" s="29">
        <v>10</v>
      </c>
      <c r="X517" s="24">
        <v>0</v>
      </c>
      <c r="Y517" s="24">
        <v>0</v>
      </c>
      <c r="Z517" s="24">
        <v>0</v>
      </c>
      <c r="AA517" s="24">
        <v>0</v>
      </c>
    </row>
    <row r="518" spans="1:33">
      <c r="A518" s="41" t="s">
        <v>307</v>
      </c>
      <c r="B518" s="28" t="s">
        <v>76</v>
      </c>
      <c r="C518" s="28" t="s">
        <v>52</v>
      </c>
      <c r="D518" s="32">
        <v>35000</v>
      </c>
      <c r="E518" s="29">
        <v>10</v>
      </c>
      <c r="X518" s="24">
        <v>0</v>
      </c>
      <c r="Y518" s="24">
        <v>0</v>
      </c>
      <c r="Z518" s="24">
        <v>0</v>
      </c>
      <c r="AA518" s="24">
        <v>0</v>
      </c>
    </row>
    <row r="519" spans="1:33">
      <c r="A519" s="41" t="s">
        <v>308</v>
      </c>
      <c r="B519" s="28" t="s">
        <v>76</v>
      </c>
      <c r="C519" s="28" t="s">
        <v>53</v>
      </c>
      <c r="D519" s="32">
        <v>41000</v>
      </c>
      <c r="E519" s="29">
        <v>10</v>
      </c>
      <c r="X519" s="24">
        <v>1</v>
      </c>
      <c r="Y519" s="24">
        <v>0</v>
      </c>
      <c r="Z519" s="24">
        <v>0</v>
      </c>
      <c r="AA519" s="24">
        <v>0</v>
      </c>
    </row>
    <row r="520" spans="1:33">
      <c r="A520" s="41" t="s">
        <v>309</v>
      </c>
      <c r="B520" s="28" t="s">
        <v>76</v>
      </c>
      <c r="C520" s="28" t="s">
        <v>54</v>
      </c>
      <c r="D520" s="32">
        <v>42000</v>
      </c>
      <c r="E520" s="29">
        <v>10</v>
      </c>
      <c r="X520" s="24">
        <v>0</v>
      </c>
      <c r="Y520" s="24">
        <v>0</v>
      </c>
      <c r="Z520" s="24">
        <v>0</v>
      </c>
      <c r="AA520" s="24">
        <v>0</v>
      </c>
    </row>
    <row r="521" spans="1:33">
      <c r="A521" s="41" t="s">
        <v>310</v>
      </c>
      <c r="B521" s="28" t="s">
        <v>76</v>
      </c>
      <c r="C521" s="28" t="s">
        <v>55</v>
      </c>
      <c r="D521" s="32">
        <v>50000</v>
      </c>
      <c r="E521" s="29">
        <v>10</v>
      </c>
      <c r="X521" s="24">
        <v>0</v>
      </c>
      <c r="Y521" s="24">
        <v>0</v>
      </c>
      <c r="Z521" s="24">
        <v>0</v>
      </c>
      <c r="AA521" s="24">
        <v>0</v>
      </c>
    </row>
    <row r="522" spans="1:33">
      <c r="A522" s="41" t="s">
        <v>311</v>
      </c>
      <c r="B522" s="28" t="s">
        <v>76</v>
      </c>
      <c r="C522" s="28" t="s">
        <v>56</v>
      </c>
      <c r="D522" s="32">
        <v>43000</v>
      </c>
      <c r="E522" s="29">
        <v>10</v>
      </c>
      <c r="X522" s="24">
        <v>0</v>
      </c>
      <c r="Y522" s="24">
        <v>0</v>
      </c>
      <c r="Z522" s="24">
        <v>0</v>
      </c>
      <c r="AA522" s="24">
        <v>0</v>
      </c>
    </row>
    <row r="523" spans="1:33">
      <c r="A523" s="41" t="s">
        <v>312</v>
      </c>
      <c r="B523" s="28" t="s">
        <v>76</v>
      </c>
      <c r="C523" s="28" t="s">
        <v>57</v>
      </c>
      <c r="D523" s="32">
        <v>36000</v>
      </c>
      <c r="E523" s="29">
        <v>10</v>
      </c>
      <c r="X523" s="24">
        <v>0</v>
      </c>
      <c r="Y523" s="24">
        <v>0</v>
      </c>
      <c r="Z523" s="24">
        <v>0</v>
      </c>
      <c r="AA523" s="24">
        <v>0</v>
      </c>
    </row>
    <row r="524" spans="1:33">
      <c r="A524" s="41" t="s">
        <v>313</v>
      </c>
      <c r="B524" s="28" t="s">
        <v>76</v>
      </c>
      <c r="C524" s="28" t="s">
        <v>58</v>
      </c>
      <c r="D524" s="32">
        <v>36000</v>
      </c>
      <c r="E524" s="29">
        <v>10</v>
      </c>
      <c r="X524" s="24">
        <v>0</v>
      </c>
      <c r="Y524" s="24">
        <v>0</v>
      </c>
      <c r="Z524" s="24">
        <v>0</v>
      </c>
      <c r="AA524" s="24">
        <v>0</v>
      </c>
    </row>
    <row r="525" spans="1:33">
      <c r="A525" s="41" t="s">
        <v>314</v>
      </c>
      <c r="B525" s="28" t="s">
        <v>76</v>
      </c>
      <c r="C525" s="28" t="s">
        <v>59</v>
      </c>
      <c r="D525" s="32">
        <v>45000</v>
      </c>
      <c r="E525" s="29">
        <v>10</v>
      </c>
      <c r="AB525" s="24">
        <v>5</v>
      </c>
      <c r="AC525" s="24">
        <v>5</v>
      </c>
      <c r="AD525" s="24">
        <v>0</v>
      </c>
      <c r="AE525" s="24">
        <v>0</v>
      </c>
    </row>
    <row r="526" spans="1:33">
      <c r="A526" s="41" t="s">
        <v>315</v>
      </c>
      <c r="B526" s="28" t="s">
        <v>76</v>
      </c>
      <c r="C526" s="28" t="s">
        <v>60</v>
      </c>
      <c r="D526" s="32">
        <v>32000</v>
      </c>
      <c r="E526" s="29">
        <v>10</v>
      </c>
      <c r="AF526" s="24">
        <v>1</v>
      </c>
      <c r="AG526" s="24">
        <v>55</v>
      </c>
    </row>
    <row r="527" spans="1:33">
      <c r="A527" s="31" t="s">
        <v>668</v>
      </c>
      <c r="B527" s="28" t="s">
        <v>79</v>
      </c>
      <c r="C527" s="28" t="s">
        <v>36</v>
      </c>
      <c r="D527" s="32">
        <v>74000</v>
      </c>
      <c r="E527" s="29">
        <v>9</v>
      </c>
      <c r="F527" s="24">
        <v>11</v>
      </c>
      <c r="G527" s="24">
        <v>5</v>
      </c>
      <c r="H527" s="24">
        <v>0</v>
      </c>
      <c r="I527" s="24">
        <v>0</v>
      </c>
      <c r="J527" s="24">
        <v>127</v>
      </c>
      <c r="K527" s="24">
        <v>3</v>
      </c>
      <c r="L527" s="24">
        <v>15</v>
      </c>
      <c r="M527" s="24">
        <v>1</v>
      </c>
    </row>
    <row r="528" spans="1:33">
      <c r="A528" s="31" t="s">
        <v>669</v>
      </c>
      <c r="B528" s="28" t="s">
        <v>79</v>
      </c>
      <c r="C528" s="28" t="s">
        <v>37</v>
      </c>
      <c r="D528" s="32">
        <v>40000</v>
      </c>
      <c r="E528" s="29">
        <v>9</v>
      </c>
      <c r="F528" s="24">
        <v>0</v>
      </c>
      <c r="G528" s="24">
        <v>0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0</v>
      </c>
    </row>
    <row r="529" spans="1:27">
      <c r="A529" s="31" t="s">
        <v>670</v>
      </c>
      <c r="B529" s="28" t="s">
        <v>79</v>
      </c>
      <c r="C529" s="28" t="s">
        <v>38</v>
      </c>
      <c r="D529" s="32">
        <v>85000</v>
      </c>
      <c r="E529" s="29">
        <v>9</v>
      </c>
      <c r="K529" s="24">
        <v>10</v>
      </c>
      <c r="L529" s="24">
        <v>59</v>
      </c>
      <c r="M529" s="24">
        <v>2</v>
      </c>
      <c r="N529" s="24">
        <v>0</v>
      </c>
      <c r="O529" s="24">
        <v>0</v>
      </c>
      <c r="P529" s="24">
        <v>0</v>
      </c>
      <c r="Q529" s="24">
        <v>0</v>
      </c>
      <c r="R529" s="24">
        <v>0</v>
      </c>
      <c r="S529" s="24">
        <v>0</v>
      </c>
      <c r="T529" s="24">
        <v>0</v>
      </c>
      <c r="U529" s="24">
        <v>0</v>
      </c>
      <c r="V529" s="24">
        <v>0</v>
      </c>
    </row>
    <row r="530" spans="1:27">
      <c r="A530" s="31" t="s">
        <v>320</v>
      </c>
      <c r="B530" s="28" t="s">
        <v>79</v>
      </c>
      <c r="C530" s="28" t="s">
        <v>39</v>
      </c>
      <c r="D530" s="32">
        <v>51000</v>
      </c>
      <c r="E530" s="29">
        <v>9</v>
      </c>
      <c r="K530" s="24">
        <v>0</v>
      </c>
      <c r="L530" s="24">
        <v>0</v>
      </c>
      <c r="M530" s="24">
        <v>0</v>
      </c>
      <c r="N530" s="24">
        <v>1</v>
      </c>
      <c r="O530" s="24">
        <v>0</v>
      </c>
      <c r="P530" s="24">
        <v>11</v>
      </c>
      <c r="Q530" s="24">
        <v>1</v>
      </c>
      <c r="R530" s="24">
        <v>8</v>
      </c>
      <c r="S530" s="24">
        <v>0</v>
      </c>
      <c r="T530" s="24">
        <v>1</v>
      </c>
      <c r="U530" s="24">
        <v>8</v>
      </c>
      <c r="V530" s="24">
        <v>0</v>
      </c>
    </row>
    <row r="531" spans="1:27">
      <c r="A531" s="31" t="s">
        <v>329</v>
      </c>
      <c r="B531" s="28" t="s">
        <v>79</v>
      </c>
      <c r="C531" s="28" t="s">
        <v>40</v>
      </c>
      <c r="D531" s="32">
        <v>37000</v>
      </c>
      <c r="E531" s="29">
        <v>9</v>
      </c>
      <c r="K531" s="24">
        <v>0</v>
      </c>
      <c r="L531" s="24">
        <v>0</v>
      </c>
      <c r="M531" s="24">
        <v>0</v>
      </c>
      <c r="N531" s="24">
        <v>0</v>
      </c>
      <c r="O531" s="24">
        <v>0</v>
      </c>
      <c r="P531" s="24">
        <v>0</v>
      </c>
      <c r="Q531" s="24">
        <v>0</v>
      </c>
      <c r="R531" s="24">
        <v>0</v>
      </c>
      <c r="S531" s="24">
        <v>0</v>
      </c>
      <c r="T531" s="24">
        <v>0</v>
      </c>
      <c r="U531" s="24">
        <v>0</v>
      </c>
      <c r="V531" s="24">
        <v>0</v>
      </c>
    </row>
    <row r="532" spans="1:27">
      <c r="A532" s="31" t="s">
        <v>671</v>
      </c>
      <c r="B532" s="28" t="s">
        <v>79</v>
      </c>
      <c r="C532" s="28" t="s">
        <v>41</v>
      </c>
      <c r="D532" s="32">
        <v>27000</v>
      </c>
      <c r="E532" s="29">
        <v>9</v>
      </c>
      <c r="K532" s="24">
        <v>0</v>
      </c>
      <c r="L532" s="24">
        <v>0</v>
      </c>
      <c r="M532" s="24">
        <v>0</v>
      </c>
      <c r="N532" s="24">
        <v>0</v>
      </c>
      <c r="O532" s="24">
        <v>0</v>
      </c>
      <c r="P532" s="24">
        <v>0</v>
      </c>
      <c r="Q532" s="24">
        <v>0</v>
      </c>
      <c r="R532" s="24">
        <v>0</v>
      </c>
      <c r="S532" s="24">
        <v>0</v>
      </c>
      <c r="T532" s="24">
        <v>0</v>
      </c>
      <c r="U532" s="24">
        <v>0</v>
      </c>
      <c r="V532" s="24">
        <v>0</v>
      </c>
    </row>
    <row r="533" spans="1:27">
      <c r="A533" s="31" t="s">
        <v>321</v>
      </c>
      <c r="B533" s="28" t="s">
        <v>79</v>
      </c>
      <c r="C533" s="28" t="s">
        <v>42</v>
      </c>
      <c r="D533" s="32">
        <v>68000</v>
      </c>
      <c r="E533" s="29">
        <v>9</v>
      </c>
      <c r="K533" s="24">
        <v>0</v>
      </c>
      <c r="L533" s="24">
        <v>0</v>
      </c>
      <c r="M533" s="24">
        <v>0</v>
      </c>
      <c r="N533" s="24">
        <v>2</v>
      </c>
      <c r="O533" s="24">
        <v>0</v>
      </c>
      <c r="P533" s="24">
        <v>77</v>
      </c>
      <c r="Q533" s="24">
        <v>0</v>
      </c>
      <c r="R533" s="24">
        <v>0</v>
      </c>
      <c r="S533" s="24">
        <v>0</v>
      </c>
      <c r="T533" s="24">
        <v>0</v>
      </c>
      <c r="U533" s="24">
        <v>0</v>
      </c>
      <c r="V533" s="24">
        <v>0</v>
      </c>
    </row>
    <row r="534" spans="1:27">
      <c r="A534" s="31" t="s">
        <v>672</v>
      </c>
      <c r="B534" s="28" t="s">
        <v>79</v>
      </c>
      <c r="C534" s="28" t="s">
        <v>43</v>
      </c>
      <c r="D534" s="32">
        <v>35000</v>
      </c>
      <c r="E534" s="29">
        <v>9</v>
      </c>
      <c r="K534" s="24">
        <v>0</v>
      </c>
      <c r="L534" s="24">
        <v>0</v>
      </c>
      <c r="M534" s="24">
        <v>0</v>
      </c>
      <c r="N534" s="24">
        <v>2</v>
      </c>
      <c r="O534" s="24">
        <v>0</v>
      </c>
      <c r="P534" s="24">
        <v>39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</row>
    <row r="535" spans="1:27">
      <c r="A535" s="31" t="s">
        <v>322</v>
      </c>
      <c r="B535" s="28" t="s">
        <v>79</v>
      </c>
      <c r="C535" s="28" t="s">
        <v>44</v>
      </c>
      <c r="D535" s="32">
        <v>54000</v>
      </c>
      <c r="E535" s="29">
        <v>9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  <c r="V535" s="24">
        <v>0</v>
      </c>
    </row>
    <row r="536" spans="1:27">
      <c r="A536" s="31" t="s">
        <v>673</v>
      </c>
      <c r="B536" s="28" t="s">
        <v>79</v>
      </c>
      <c r="C536" s="28" t="s">
        <v>45</v>
      </c>
      <c r="D536" s="32">
        <v>39000</v>
      </c>
      <c r="E536" s="29">
        <v>9</v>
      </c>
      <c r="K536" s="24">
        <v>0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24">
        <v>0</v>
      </c>
      <c r="U536" s="24">
        <v>0</v>
      </c>
      <c r="V536" s="24">
        <v>0</v>
      </c>
    </row>
    <row r="537" spans="1:27">
      <c r="A537" s="31" t="s">
        <v>674</v>
      </c>
      <c r="B537" s="28" t="s">
        <v>79</v>
      </c>
      <c r="C537" s="28" t="s">
        <v>46</v>
      </c>
      <c r="D537" s="32">
        <v>52000</v>
      </c>
      <c r="E537" s="29">
        <v>9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</row>
    <row r="538" spans="1:27">
      <c r="A538" s="31" t="s">
        <v>675</v>
      </c>
      <c r="B538" s="28" t="s">
        <v>79</v>
      </c>
      <c r="C538" s="28" t="s">
        <v>47</v>
      </c>
      <c r="D538" s="32">
        <v>34000</v>
      </c>
      <c r="E538" s="29">
        <v>9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  <c r="V538" s="24">
        <v>0</v>
      </c>
    </row>
    <row r="539" spans="1:27">
      <c r="A539" s="31" t="s">
        <v>326</v>
      </c>
      <c r="B539" s="28" t="s">
        <v>79</v>
      </c>
      <c r="C539" s="28" t="s">
        <v>48</v>
      </c>
      <c r="D539" s="32">
        <v>30000</v>
      </c>
      <c r="E539" s="29">
        <v>9</v>
      </c>
      <c r="X539" s="24">
        <v>1</v>
      </c>
      <c r="Y539" s="24">
        <v>0</v>
      </c>
      <c r="Z539" s="24">
        <v>0</v>
      </c>
      <c r="AA539" s="24">
        <v>0</v>
      </c>
    </row>
    <row r="540" spans="1:27">
      <c r="A540" s="31" t="s">
        <v>325</v>
      </c>
      <c r="B540" s="28" t="s">
        <v>79</v>
      </c>
      <c r="C540" s="28" t="s">
        <v>49</v>
      </c>
      <c r="D540" s="32">
        <v>27000</v>
      </c>
      <c r="E540" s="29">
        <v>9</v>
      </c>
      <c r="X540" s="24">
        <v>0</v>
      </c>
      <c r="Y540" s="24">
        <v>0</v>
      </c>
      <c r="Z540" s="24">
        <v>0</v>
      </c>
      <c r="AA540" s="24">
        <v>0</v>
      </c>
    </row>
    <row r="541" spans="1:27">
      <c r="A541" s="31" t="s">
        <v>324</v>
      </c>
      <c r="B541" s="28" t="s">
        <v>79</v>
      </c>
      <c r="C541" s="28" t="s">
        <v>50</v>
      </c>
      <c r="D541" s="32">
        <v>30000</v>
      </c>
      <c r="E541" s="29">
        <v>9</v>
      </c>
      <c r="X541" s="24">
        <v>0</v>
      </c>
      <c r="Y541" s="24">
        <v>0</v>
      </c>
      <c r="Z541" s="24">
        <v>0</v>
      </c>
      <c r="AA541" s="24">
        <v>0</v>
      </c>
    </row>
    <row r="542" spans="1:27">
      <c r="A542" s="31" t="s">
        <v>676</v>
      </c>
      <c r="B542" s="28" t="s">
        <v>79</v>
      </c>
      <c r="C542" s="28" t="s">
        <v>51</v>
      </c>
      <c r="D542" s="32">
        <v>17000</v>
      </c>
      <c r="E542" s="29">
        <v>9</v>
      </c>
      <c r="X542" s="24">
        <v>0</v>
      </c>
      <c r="Y542" s="24">
        <v>0</v>
      </c>
      <c r="Z542" s="24">
        <v>0</v>
      </c>
      <c r="AA542" s="24">
        <v>0</v>
      </c>
    </row>
    <row r="543" spans="1:27">
      <c r="A543" s="31" t="s">
        <v>327</v>
      </c>
      <c r="B543" s="28" t="s">
        <v>79</v>
      </c>
      <c r="C543" s="28" t="s">
        <v>52</v>
      </c>
      <c r="D543" s="32">
        <v>52000</v>
      </c>
      <c r="E543" s="29">
        <v>9</v>
      </c>
      <c r="X543" s="24">
        <v>2</v>
      </c>
      <c r="Y543" s="24">
        <v>0</v>
      </c>
      <c r="Z543" s="24">
        <v>0</v>
      </c>
      <c r="AA543" s="24">
        <v>0</v>
      </c>
    </row>
    <row r="544" spans="1:27">
      <c r="A544" s="31" t="s">
        <v>677</v>
      </c>
      <c r="B544" s="28" t="s">
        <v>79</v>
      </c>
      <c r="C544" s="28" t="s">
        <v>53</v>
      </c>
      <c r="D544" s="32">
        <v>17000</v>
      </c>
      <c r="E544" s="29">
        <v>9</v>
      </c>
      <c r="X544" s="24">
        <v>0</v>
      </c>
      <c r="Y544" s="24">
        <v>0</v>
      </c>
      <c r="Z544" s="24">
        <v>0</v>
      </c>
      <c r="AA544" s="24">
        <v>0</v>
      </c>
    </row>
    <row r="545" spans="1:33">
      <c r="A545" s="31" t="s">
        <v>678</v>
      </c>
      <c r="B545" s="28" t="s">
        <v>79</v>
      </c>
      <c r="C545" s="28" t="s">
        <v>54</v>
      </c>
      <c r="D545" s="32">
        <v>23000</v>
      </c>
      <c r="E545" s="29">
        <v>9</v>
      </c>
      <c r="X545" s="24">
        <v>0</v>
      </c>
      <c r="Y545" s="24">
        <v>0</v>
      </c>
      <c r="Z545" s="24">
        <v>0</v>
      </c>
      <c r="AA545" s="24">
        <v>0</v>
      </c>
    </row>
    <row r="546" spans="1:33">
      <c r="A546" s="31" t="s">
        <v>328</v>
      </c>
      <c r="B546" s="28" t="s">
        <v>79</v>
      </c>
      <c r="C546" s="28" t="s">
        <v>55</v>
      </c>
      <c r="D546" s="32">
        <v>42000</v>
      </c>
      <c r="E546" s="29">
        <v>9</v>
      </c>
      <c r="X546" s="24">
        <v>0</v>
      </c>
      <c r="Y546" s="24">
        <v>1</v>
      </c>
      <c r="Z546" s="24">
        <v>0</v>
      </c>
      <c r="AA546" s="24">
        <v>0</v>
      </c>
    </row>
    <row r="547" spans="1:33">
      <c r="A547" s="31" t="s">
        <v>330</v>
      </c>
      <c r="B547" s="28" t="s">
        <v>79</v>
      </c>
      <c r="C547" s="28" t="s">
        <v>56</v>
      </c>
      <c r="D547" s="32">
        <v>45000</v>
      </c>
      <c r="E547" s="29">
        <v>9</v>
      </c>
      <c r="X547" s="24">
        <v>0</v>
      </c>
      <c r="Y547" s="24">
        <v>1</v>
      </c>
      <c r="Z547" s="24">
        <v>0</v>
      </c>
      <c r="AA547" s="24">
        <v>0</v>
      </c>
    </row>
    <row r="548" spans="1:33">
      <c r="A548" s="31" t="s">
        <v>679</v>
      </c>
      <c r="B548" s="28" t="s">
        <v>79</v>
      </c>
      <c r="C548" s="28" t="s">
        <v>57</v>
      </c>
      <c r="D548" s="32">
        <v>43000</v>
      </c>
      <c r="E548" s="29">
        <v>9</v>
      </c>
      <c r="X548" s="24">
        <v>0</v>
      </c>
      <c r="Y548" s="24">
        <v>0</v>
      </c>
      <c r="Z548" s="24">
        <v>0</v>
      </c>
      <c r="AA548" s="24">
        <v>0</v>
      </c>
    </row>
    <row r="549" spans="1:33">
      <c r="A549" s="31" t="s">
        <v>680</v>
      </c>
      <c r="B549" s="28" t="s">
        <v>79</v>
      </c>
      <c r="C549" s="28" t="s">
        <v>58</v>
      </c>
      <c r="D549" s="32">
        <v>43000</v>
      </c>
      <c r="E549" s="29">
        <v>9</v>
      </c>
      <c r="X549" s="24">
        <v>0</v>
      </c>
      <c r="Y549" s="24">
        <v>0</v>
      </c>
      <c r="Z549" s="24">
        <v>0</v>
      </c>
      <c r="AA549" s="24">
        <v>0</v>
      </c>
    </row>
    <row r="550" spans="1:33">
      <c r="A550" s="31" t="s">
        <v>331</v>
      </c>
      <c r="B550" s="28" t="s">
        <v>79</v>
      </c>
      <c r="C550" s="28" t="s">
        <v>59</v>
      </c>
      <c r="D550" s="32">
        <v>26000</v>
      </c>
      <c r="E550" s="29">
        <v>9</v>
      </c>
      <c r="AB550" s="24">
        <v>3</v>
      </c>
      <c r="AC550" s="24">
        <v>3</v>
      </c>
      <c r="AD550" s="24">
        <v>0</v>
      </c>
      <c r="AE550" s="24">
        <v>0</v>
      </c>
    </row>
    <row r="551" spans="1:33">
      <c r="A551" s="31" t="s">
        <v>323</v>
      </c>
      <c r="B551" s="28" t="s">
        <v>79</v>
      </c>
      <c r="C551" s="28" t="s">
        <v>60</v>
      </c>
      <c r="D551" s="32">
        <v>29000</v>
      </c>
      <c r="E551" s="29">
        <v>9</v>
      </c>
      <c r="AF551" s="24">
        <v>2</v>
      </c>
      <c r="AG551" s="24">
        <v>129</v>
      </c>
    </row>
    <row r="552" spans="1:33">
      <c r="A552" s="34" t="s">
        <v>316</v>
      </c>
      <c r="B552" s="28" t="s">
        <v>78</v>
      </c>
      <c r="C552" s="28" t="s">
        <v>36</v>
      </c>
      <c r="D552" s="32">
        <v>118000</v>
      </c>
      <c r="E552" s="29">
        <v>10</v>
      </c>
      <c r="F552" s="24">
        <v>7</v>
      </c>
      <c r="G552" s="24">
        <v>2</v>
      </c>
      <c r="H552" s="24">
        <v>1</v>
      </c>
      <c r="I552" s="24">
        <v>0</v>
      </c>
      <c r="J552" s="24">
        <v>74</v>
      </c>
      <c r="K552" s="24">
        <v>11</v>
      </c>
      <c r="L552" s="24">
        <v>86</v>
      </c>
      <c r="M552" s="24">
        <v>1</v>
      </c>
    </row>
    <row r="553" spans="1:33">
      <c r="A553" s="34" t="s">
        <v>681</v>
      </c>
      <c r="B553" s="28" t="s">
        <v>78</v>
      </c>
      <c r="C553" s="28" t="s">
        <v>37</v>
      </c>
      <c r="D553" s="32">
        <v>74000</v>
      </c>
      <c r="E553" s="29">
        <v>10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>
        <v>0</v>
      </c>
      <c r="L553" s="24">
        <v>0</v>
      </c>
      <c r="M553" s="24">
        <v>0</v>
      </c>
    </row>
    <row r="554" spans="1:33">
      <c r="A554" s="34" t="s">
        <v>682</v>
      </c>
      <c r="B554" s="28" t="s">
        <v>78</v>
      </c>
      <c r="C554" s="28" t="s">
        <v>38</v>
      </c>
      <c r="D554" s="32">
        <v>100000</v>
      </c>
      <c r="E554" s="29">
        <v>10</v>
      </c>
      <c r="K554" s="24">
        <v>9</v>
      </c>
      <c r="L554" s="24">
        <v>112</v>
      </c>
      <c r="M554" s="24">
        <v>0</v>
      </c>
      <c r="N554" s="24">
        <v>0</v>
      </c>
      <c r="O554" s="24">
        <v>0</v>
      </c>
      <c r="P554" s="24">
        <v>0</v>
      </c>
      <c r="Q554" s="24">
        <v>6</v>
      </c>
      <c r="R554" s="24">
        <v>79</v>
      </c>
      <c r="S554" s="24">
        <v>0</v>
      </c>
      <c r="T554" s="24">
        <v>0</v>
      </c>
      <c r="U554" s="24">
        <v>0</v>
      </c>
      <c r="V554" s="24">
        <v>0</v>
      </c>
    </row>
    <row r="555" spans="1:33">
      <c r="A555" s="34" t="s">
        <v>683</v>
      </c>
      <c r="B555" s="28" t="s">
        <v>78</v>
      </c>
      <c r="C555" s="28" t="s">
        <v>39</v>
      </c>
      <c r="D555" s="32">
        <v>13000</v>
      </c>
      <c r="E555" s="29">
        <v>10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</row>
    <row r="556" spans="1:33">
      <c r="A556" s="34" t="s">
        <v>317</v>
      </c>
      <c r="B556" s="28" t="s">
        <v>78</v>
      </c>
      <c r="C556" s="28" t="s">
        <v>40</v>
      </c>
      <c r="D556" s="32">
        <v>12000</v>
      </c>
      <c r="E556" s="29">
        <v>10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</row>
    <row r="557" spans="1:33">
      <c r="A557" s="34" t="s">
        <v>684</v>
      </c>
      <c r="B557" s="28" t="s">
        <v>78</v>
      </c>
      <c r="C557" s="28" t="s">
        <v>41</v>
      </c>
      <c r="D557" s="32">
        <v>12000</v>
      </c>
      <c r="E557" s="29">
        <v>10</v>
      </c>
      <c r="K557" s="24">
        <v>0</v>
      </c>
      <c r="L557" s="24">
        <v>0</v>
      </c>
      <c r="M557" s="24">
        <v>0</v>
      </c>
      <c r="N557" s="24">
        <v>0</v>
      </c>
      <c r="O557" s="24">
        <v>0</v>
      </c>
      <c r="P557" s="24">
        <v>0</v>
      </c>
      <c r="Q557" s="24">
        <v>0</v>
      </c>
      <c r="R557" s="24">
        <v>0</v>
      </c>
      <c r="S557" s="24">
        <v>0</v>
      </c>
      <c r="T557" s="24">
        <v>0</v>
      </c>
      <c r="U557" s="24">
        <v>0</v>
      </c>
      <c r="V557" s="24">
        <v>0</v>
      </c>
    </row>
    <row r="558" spans="1:33">
      <c r="A558" s="34" t="s">
        <v>685</v>
      </c>
      <c r="B558" s="28" t="s">
        <v>78</v>
      </c>
      <c r="C558" s="28" t="s">
        <v>42</v>
      </c>
      <c r="D558" s="32">
        <v>99000</v>
      </c>
      <c r="E558" s="29">
        <v>10</v>
      </c>
      <c r="K558" s="24">
        <v>3</v>
      </c>
      <c r="L558" s="24">
        <v>67</v>
      </c>
      <c r="M558" s="24">
        <v>2</v>
      </c>
      <c r="N558" s="24">
        <v>1</v>
      </c>
      <c r="O558" s="24">
        <v>1</v>
      </c>
      <c r="P558" s="24">
        <v>49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</row>
    <row r="559" spans="1:33">
      <c r="A559" s="34" t="s">
        <v>686</v>
      </c>
      <c r="B559" s="28" t="s">
        <v>78</v>
      </c>
      <c r="C559" s="28" t="s">
        <v>43</v>
      </c>
      <c r="D559" s="32">
        <v>10000</v>
      </c>
      <c r="E559" s="29">
        <v>10</v>
      </c>
      <c r="K559" s="24">
        <v>0</v>
      </c>
      <c r="L559" s="24">
        <v>0</v>
      </c>
      <c r="M559" s="24">
        <v>0</v>
      </c>
      <c r="N559" s="24">
        <v>1</v>
      </c>
      <c r="O559" s="24">
        <v>0</v>
      </c>
      <c r="P559" s="24">
        <v>25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</row>
    <row r="560" spans="1:33">
      <c r="A560" s="34" t="s">
        <v>687</v>
      </c>
      <c r="B560" s="28" t="s">
        <v>78</v>
      </c>
      <c r="C560" s="28" t="s">
        <v>44</v>
      </c>
      <c r="D560" s="32">
        <v>10000</v>
      </c>
      <c r="E560" s="29">
        <v>10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</row>
    <row r="561" spans="1:33">
      <c r="A561" s="34" t="s">
        <v>688</v>
      </c>
      <c r="B561" s="28" t="s">
        <v>78</v>
      </c>
      <c r="C561" s="28" t="s">
        <v>45</v>
      </c>
      <c r="D561" s="32">
        <v>10000</v>
      </c>
      <c r="E561" s="29">
        <v>10</v>
      </c>
      <c r="K561" s="24">
        <v>0</v>
      </c>
      <c r="L561" s="24">
        <v>0</v>
      </c>
      <c r="M561" s="24">
        <v>0</v>
      </c>
      <c r="N561" s="24">
        <v>0</v>
      </c>
      <c r="O561" s="24">
        <v>0</v>
      </c>
      <c r="P561" s="24">
        <v>0</v>
      </c>
      <c r="Q561" s="24">
        <v>0</v>
      </c>
      <c r="R561" s="24">
        <v>0</v>
      </c>
      <c r="S561" s="24">
        <v>0</v>
      </c>
      <c r="T561" s="24">
        <v>0</v>
      </c>
      <c r="U561" s="24">
        <v>0</v>
      </c>
      <c r="V561" s="24">
        <v>0</v>
      </c>
    </row>
    <row r="562" spans="1:33">
      <c r="A562" s="34" t="s">
        <v>689</v>
      </c>
      <c r="B562" s="28" t="s">
        <v>78</v>
      </c>
      <c r="C562" s="28" t="s">
        <v>46</v>
      </c>
      <c r="D562" s="32">
        <v>114000</v>
      </c>
      <c r="E562" s="29">
        <v>10</v>
      </c>
      <c r="K562" s="24">
        <v>0</v>
      </c>
      <c r="L562" s="24">
        <v>0</v>
      </c>
      <c r="M562" s="24">
        <v>0</v>
      </c>
      <c r="N562" s="24">
        <v>0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</row>
    <row r="563" spans="1:33">
      <c r="A563" s="34" t="s">
        <v>690</v>
      </c>
      <c r="B563" s="28" t="s">
        <v>78</v>
      </c>
      <c r="C563" s="28" t="s">
        <v>47</v>
      </c>
      <c r="D563" s="32">
        <v>10000</v>
      </c>
      <c r="E563" s="29">
        <v>10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  <c r="V563" s="24">
        <v>0</v>
      </c>
    </row>
    <row r="564" spans="1:33">
      <c r="A564" s="34" t="s">
        <v>691</v>
      </c>
      <c r="B564" s="28" t="s">
        <v>78</v>
      </c>
      <c r="C564" s="28" t="s">
        <v>48</v>
      </c>
      <c r="D564" s="32">
        <v>39000</v>
      </c>
      <c r="E564" s="29">
        <v>10</v>
      </c>
      <c r="X564" s="24">
        <v>0</v>
      </c>
      <c r="Y564" s="24">
        <v>0</v>
      </c>
      <c r="Z564" s="24">
        <v>0</v>
      </c>
      <c r="AA564" s="24">
        <v>0</v>
      </c>
    </row>
    <row r="565" spans="1:33">
      <c r="A565" s="34" t="s">
        <v>692</v>
      </c>
      <c r="B565" s="28" t="s">
        <v>78</v>
      </c>
      <c r="C565" s="28" t="s">
        <v>49</v>
      </c>
      <c r="D565" s="32">
        <v>39000</v>
      </c>
      <c r="E565" s="29">
        <v>10</v>
      </c>
      <c r="X565" s="24">
        <v>0</v>
      </c>
      <c r="Y565" s="24">
        <v>0</v>
      </c>
      <c r="Z565" s="24">
        <v>0</v>
      </c>
      <c r="AA565" s="24">
        <v>0</v>
      </c>
    </row>
    <row r="566" spans="1:33">
      <c r="A566" s="34" t="s">
        <v>693</v>
      </c>
      <c r="B566" s="28" t="s">
        <v>78</v>
      </c>
      <c r="C566" s="28" t="s">
        <v>50</v>
      </c>
      <c r="D566" s="32">
        <v>43000</v>
      </c>
      <c r="E566" s="29">
        <v>10</v>
      </c>
      <c r="X566" s="24">
        <v>0</v>
      </c>
      <c r="Y566" s="24">
        <v>0</v>
      </c>
      <c r="Z566" s="24">
        <v>0</v>
      </c>
      <c r="AA566" s="24">
        <v>0</v>
      </c>
    </row>
    <row r="567" spans="1:33">
      <c r="A567" s="34" t="s">
        <v>694</v>
      </c>
      <c r="B567" s="28" t="s">
        <v>78</v>
      </c>
      <c r="C567" s="28" t="s">
        <v>51</v>
      </c>
      <c r="D567" s="32">
        <v>43000</v>
      </c>
      <c r="E567" s="29">
        <v>10</v>
      </c>
      <c r="X567" s="24">
        <v>0</v>
      </c>
      <c r="Y567" s="24">
        <v>0</v>
      </c>
      <c r="Z567" s="24">
        <v>0</v>
      </c>
      <c r="AA567" s="24">
        <v>0</v>
      </c>
    </row>
    <row r="568" spans="1:33">
      <c r="A568" s="34" t="s">
        <v>695</v>
      </c>
      <c r="B568" s="28" t="s">
        <v>78</v>
      </c>
      <c r="C568" s="28" t="s">
        <v>52</v>
      </c>
      <c r="D568" s="32">
        <v>37000</v>
      </c>
      <c r="E568" s="29">
        <v>10</v>
      </c>
      <c r="X568" s="24">
        <v>0</v>
      </c>
      <c r="Y568" s="24">
        <v>0</v>
      </c>
      <c r="Z568" s="24">
        <v>0</v>
      </c>
      <c r="AA568" s="24">
        <v>0</v>
      </c>
    </row>
    <row r="569" spans="1:33">
      <c r="A569" s="34" t="s">
        <v>696</v>
      </c>
      <c r="B569" s="28" t="s">
        <v>78</v>
      </c>
      <c r="C569" s="28" t="s">
        <v>53</v>
      </c>
      <c r="D569" s="32">
        <v>29000</v>
      </c>
      <c r="E569" s="29">
        <v>10</v>
      </c>
      <c r="X569" s="24">
        <v>1</v>
      </c>
      <c r="Y569" s="24">
        <v>0</v>
      </c>
      <c r="Z569" s="24">
        <v>0</v>
      </c>
      <c r="AA569" s="24">
        <v>0</v>
      </c>
    </row>
    <row r="570" spans="1:33">
      <c r="A570" s="34" t="s">
        <v>697</v>
      </c>
      <c r="B570" s="28" t="s">
        <v>78</v>
      </c>
      <c r="C570" s="28" t="s">
        <v>54</v>
      </c>
      <c r="D570" s="32">
        <v>29000</v>
      </c>
      <c r="E570" s="29">
        <v>10</v>
      </c>
      <c r="X570" s="24">
        <v>0</v>
      </c>
      <c r="Y570" s="24">
        <v>0</v>
      </c>
      <c r="Z570" s="24">
        <v>0</v>
      </c>
      <c r="AA570" s="24">
        <v>0</v>
      </c>
    </row>
    <row r="571" spans="1:33">
      <c r="A571" s="34" t="s">
        <v>319</v>
      </c>
      <c r="B571" s="28" t="s">
        <v>78</v>
      </c>
      <c r="C571" s="28" t="s">
        <v>55</v>
      </c>
      <c r="D571" s="32">
        <v>30000</v>
      </c>
      <c r="E571" s="29">
        <v>10</v>
      </c>
      <c r="X571" s="24">
        <v>0</v>
      </c>
      <c r="Y571" s="24">
        <v>0</v>
      </c>
      <c r="Z571" s="24">
        <v>0</v>
      </c>
      <c r="AA571" s="24">
        <v>0</v>
      </c>
    </row>
    <row r="572" spans="1:33">
      <c r="A572" s="34" t="s">
        <v>318</v>
      </c>
      <c r="B572" s="28" t="s">
        <v>78</v>
      </c>
      <c r="C572" s="28" t="s">
        <v>56</v>
      </c>
      <c r="D572" s="32">
        <v>28000</v>
      </c>
      <c r="E572" s="29">
        <v>10</v>
      </c>
      <c r="X572" s="24">
        <v>0</v>
      </c>
      <c r="Y572" s="24">
        <v>0</v>
      </c>
      <c r="Z572" s="24">
        <v>0</v>
      </c>
      <c r="AA572" s="24">
        <v>0</v>
      </c>
    </row>
    <row r="573" spans="1:33">
      <c r="A573" s="34" t="s">
        <v>698</v>
      </c>
      <c r="B573" s="28" t="s">
        <v>78</v>
      </c>
      <c r="C573" s="28" t="s">
        <v>57</v>
      </c>
      <c r="D573" s="32">
        <v>31000</v>
      </c>
      <c r="E573" s="29">
        <v>10</v>
      </c>
      <c r="X573" s="24">
        <v>0</v>
      </c>
      <c r="Y573" s="24">
        <v>0</v>
      </c>
      <c r="Z573" s="24">
        <v>0</v>
      </c>
      <c r="AA573" s="24">
        <v>0</v>
      </c>
    </row>
    <row r="574" spans="1:33">
      <c r="A574" s="34" t="s">
        <v>699</v>
      </c>
      <c r="B574" s="28" t="s">
        <v>78</v>
      </c>
      <c r="C574" s="28" t="s">
        <v>58</v>
      </c>
      <c r="D574" s="32">
        <v>56000</v>
      </c>
      <c r="E574" s="29">
        <v>10</v>
      </c>
      <c r="X574" s="24">
        <v>0</v>
      </c>
      <c r="Y574" s="24">
        <v>0</v>
      </c>
      <c r="Z574" s="24">
        <v>0</v>
      </c>
      <c r="AA574" s="24">
        <v>0</v>
      </c>
    </row>
    <row r="575" spans="1:33">
      <c r="A575" s="34" t="s">
        <v>700</v>
      </c>
      <c r="B575" s="28" t="s">
        <v>78</v>
      </c>
      <c r="C575" s="28" t="s">
        <v>59</v>
      </c>
      <c r="D575" s="32">
        <v>22000</v>
      </c>
      <c r="E575" s="29">
        <v>10</v>
      </c>
      <c r="AB575" s="24">
        <v>4</v>
      </c>
      <c r="AC575" s="24">
        <v>4</v>
      </c>
      <c r="AD575" s="24">
        <v>1</v>
      </c>
      <c r="AE575" s="24">
        <v>0</v>
      </c>
    </row>
    <row r="576" spans="1:33">
      <c r="A576" s="34" t="s">
        <v>701</v>
      </c>
      <c r="B576" s="28" t="s">
        <v>78</v>
      </c>
      <c r="C576" s="28" t="s">
        <v>60</v>
      </c>
      <c r="D576" s="32">
        <v>12000</v>
      </c>
      <c r="E576" s="29">
        <v>10</v>
      </c>
      <c r="AF576" s="24">
        <v>1</v>
      </c>
      <c r="AG576" s="24">
        <v>54</v>
      </c>
    </row>
    <row r="577" spans="1:27">
      <c r="A577" s="34" t="s">
        <v>702</v>
      </c>
      <c r="B577" s="28" t="s">
        <v>77</v>
      </c>
      <c r="C577" s="28" t="s">
        <v>36</v>
      </c>
      <c r="D577" s="32">
        <v>88000</v>
      </c>
      <c r="E577" s="29">
        <v>8</v>
      </c>
      <c r="F577" s="24">
        <v>17</v>
      </c>
      <c r="G577" s="24">
        <v>5</v>
      </c>
      <c r="H577" s="24">
        <v>2</v>
      </c>
      <c r="I577" s="24">
        <v>0</v>
      </c>
      <c r="J577" s="24">
        <v>168</v>
      </c>
      <c r="K577" s="24">
        <v>0</v>
      </c>
      <c r="L577" s="24">
        <v>0</v>
      </c>
      <c r="M577" s="24">
        <v>0</v>
      </c>
    </row>
    <row r="578" spans="1:27">
      <c r="A578" s="34" t="s">
        <v>703</v>
      </c>
      <c r="B578" s="28" t="s">
        <v>77</v>
      </c>
      <c r="C578" s="28" t="s">
        <v>37</v>
      </c>
      <c r="D578" s="32">
        <v>13000</v>
      </c>
      <c r="E578" s="29">
        <v>8</v>
      </c>
      <c r="F578" s="24">
        <v>0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</row>
    <row r="579" spans="1:27">
      <c r="A579" s="34" t="s">
        <v>704</v>
      </c>
      <c r="B579" s="28" t="s">
        <v>77</v>
      </c>
      <c r="C579" s="28" t="s">
        <v>38</v>
      </c>
      <c r="D579" s="32">
        <v>34000</v>
      </c>
      <c r="E579" s="29">
        <v>8</v>
      </c>
      <c r="K579" s="24">
        <v>1</v>
      </c>
      <c r="L579" s="24">
        <v>0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0</v>
      </c>
    </row>
    <row r="580" spans="1:27">
      <c r="A580" s="34" t="s">
        <v>705</v>
      </c>
      <c r="B580" s="28" t="s">
        <v>77</v>
      </c>
      <c r="C580" s="28" t="s">
        <v>39</v>
      </c>
      <c r="D580" s="32">
        <v>81000</v>
      </c>
      <c r="E580" s="29">
        <v>8</v>
      </c>
      <c r="K580" s="24">
        <v>10</v>
      </c>
      <c r="L580" s="24">
        <v>68</v>
      </c>
      <c r="M580" s="24">
        <v>0</v>
      </c>
      <c r="N580" s="24">
        <v>2</v>
      </c>
      <c r="O580" s="24">
        <v>1</v>
      </c>
      <c r="P580" s="24">
        <v>38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  <c r="V580" s="24">
        <v>0</v>
      </c>
    </row>
    <row r="581" spans="1:27">
      <c r="A581" s="34" t="s">
        <v>706</v>
      </c>
      <c r="B581" s="28" t="s">
        <v>77</v>
      </c>
      <c r="C581" s="28" t="s">
        <v>40</v>
      </c>
      <c r="D581" s="32">
        <v>44000</v>
      </c>
      <c r="E581" s="29">
        <v>8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  <c r="V581" s="24">
        <v>0</v>
      </c>
    </row>
    <row r="582" spans="1:27">
      <c r="A582" s="34" t="s">
        <v>707</v>
      </c>
      <c r="B582" s="28" t="s">
        <v>77</v>
      </c>
      <c r="C582" s="28" t="s">
        <v>41</v>
      </c>
      <c r="D582" s="32">
        <v>32000</v>
      </c>
      <c r="E582" s="29">
        <v>8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5</v>
      </c>
      <c r="R582" s="24">
        <v>64</v>
      </c>
      <c r="S582" s="24">
        <v>0</v>
      </c>
      <c r="T582" s="24">
        <v>0</v>
      </c>
      <c r="U582" s="24">
        <v>0</v>
      </c>
      <c r="V582" s="24">
        <v>0</v>
      </c>
    </row>
    <row r="583" spans="1:27">
      <c r="A583" s="34" t="s">
        <v>708</v>
      </c>
      <c r="B583" s="28" t="s">
        <v>77</v>
      </c>
      <c r="C583" s="28" t="s">
        <v>42</v>
      </c>
      <c r="D583" s="32">
        <v>56000</v>
      </c>
      <c r="E583" s="29">
        <v>8</v>
      </c>
      <c r="K583" s="24">
        <v>0</v>
      </c>
      <c r="L583" s="24">
        <v>0</v>
      </c>
      <c r="M583" s="24">
        <v>0</v>
      </c>
      <c r="N583" s="24">
        <v>1</v>
      </c>
      <c r="O583" s="24">
        <v>1</v>
      </c>
      <c r="P583" s="24">
        <v>65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</row>
    <row r="584" spans="1:27">
      <c r="A584" s="34" t="s">
        <v>709</v>
      </c>
      <c r="B584" s="28" t="s">
        <v>77</v>
      </c>
      <c r="C584" s="28" t="s">
        <v>43</v>
      </c>
      <c r="D584" s="32">
        <v>71000</v>
      </c>
      <c r="E584" s="29">
        <v>8</v>
      </c>
      <c r="K584" s="24">
        <v>2</v>
      </c>
      <c r="L584" s="24">
        <v>24</v>
      </c>
      <c r="M584" s="24">
        <v>0</v>
      </c>
      <c r="N584" s="24">
        <v>2</v>
      </c>
      <c r="O584" s="24">
        <v>0</v>
      </c>
      <c r="P584" s="24">
        <v>65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  <c r="V584" s="24">
        <v>0</v>
      </c>
    </row>
    <row r="585" spans="1:27">
      <c r="A585" s="34" t="s">
        <v>710</v>
      </c>
      <c r="B585" s="28" t="s">
        <v>77</v>
      </c>
      <c r="C585" s="28" t="s">
        <v>44</v>
      </c>
      <c r="D585" s="32">
        <v>22000</v>
      </c>
      <c r="E585" s="29">
        <v>8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  <c r="V585" s="24">
        <v>0</v>
      </c>
    </row>
    <row r="586" spans="1:27">
      <c r="A586" s="34" t="s">
        <v>711</v>
      </c>
      <c r="B586" s="28" t="s">
        <v>77</v>
      </c>
      <c r="C586" s="28" t="s">
        <v>45</v>
      </c>
      <c r="D586" s="32">
        <v>10000</v>
      </c>
      <c r="E586" s="29">
        <v>8</v>
      </c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  <c r="V586" s="24">
        <v>0</v>
      </c>
    </row>
    <row r="587" spans="1:27">
      <c r="A587" s="34" t="s">
        <v>712</v>
      </c>
      <c r="B587" s="28" t="s">
        <v>77</v>
      </c>
      <c r="C587" s="28" t="s">
        <v>46</v>
      </c>
      <c r="D587" s="32">
        <v>54000</v>
      </c>
      <c r="E587" s="29">
        <v>8</v>
      </c>
      <c r="K587" s="24">
        <v>0</v>
      </c>
      <c r="L587" s="24">
        <v>0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  <c r="T587" s="24">
        <v>0</v>
      </c>
      <c r="U587" s="24">
        <v>0</v>
      </c>
      <c r="V587" s="24">
        <v>0</v>
      </c>
    </row>
    <row r="588" spans="1:27">
      <c r="A588" s="34" t="s">
        <v>713</v>
      </c>
      <c r="B588" s="28" t="s">
        <v>77</v>
      </c>
      <c r="C588" s="28" t="s">
        <v>47</v>
      </c>
      <c r="D588" s="32">
        <v>16000</v>
      </c>
      <c r="E588" s="29">
        <v>8</v>
      </c>
      <c r="K588" s="24">
        <v>0</v>
      </c>
      <c r="L588" s="24">
        <v>0</v>
      </c>
      <c r="M588" s="24">
        <v>0</v>
      </c>
      <c r="N588" s="24">
        <v>0</v>
      </c>
      <c r="O588" s="24">
        <v>0</v>
      </c>
      <c r="P588" s="24">
        <v>0</v>
      </c>
      <c r="Q588" s="24">
        <v>0</v>
      </c>
      <c r="R588" s="24">
        <v>0</v>
      </c>
      <c r="S588" s="24">
        <v>0</v>
      </c>
      <c r="T588" s="24">
        <v>1</v>
      </c>
      <c r="U588" s="24">
        <v>7</v>
      </c>
      <c r="V588" s="24">
        <v>0</v>
      </c>
    </row>
    <row r="589" spans="1:27">
      <c r="A589" s="34" t="s">
        <v>714</v>
      </c>
      <c r="B589" s="28" t="s">
        <v>77</v>
      </c>
      <c r="C589" s="28" t="s">
        <v>48</v>
      </c>
      <c r="D589" s="32">
        <v>17000</v>
      </c>
      <c r="E589" s="29">
        <v>8</v>
      </c>
      <c r="X589" s="24">
        <v>0</v>
      </c>
      <c r="Y589" s="24">
        <v>0</v>
      </c>
      <c r="Z589" s="24">
        <v>0</v>
      </c>
      <c r="AA589" s="24">
        <v>0</v>
      </c>
    </row>
    <row r="590" spans="1:27">
      <c r="A590" s="34" t="s">
        <v>715</v>
      </c>
      <c r="B590" s="28" t="s">
        <v>77</v>
      </c>
      <c r="C590" s="28" t="s">
        <v>49</v>
      </c>
      <c r="D590" s="32">
        <v>17000</v>
      </c>
      <c r="E590" s="29">
        <v>8</v>
      </c>
      <c r="X590" s="24">
        <v>0</v>
      </c>
      <c r="Y590" s="24">
        <v>0</v>
      </c>
      <c r="Z590" s="24">
        <v>0</v>
      </c>
      <c r="AA590" s="24">
        <v>0</v>
      </c>
    </row>
    <row r="591" spans="1:27">
      <c r="A591" s="34" t="s">
        <v>716</v>
      </c>
      <c r="B591" s="28" t="s">
        <v>77</v>
      </c>
      <c r="C591" s="28" t="s">
        <v>50</v>
      </c>
      <c r="D591" s="32">
        <v>46000</v>
      </c>
      <c r="E591" s="29">
        <v>8</v>
      </c>
      <c r="X591" s="24">
        <v>0</v>
      </c>
      <c r="Y591" s="24">
        <v>0</v>
      </c>
      <c r="Z591" s="24">
        <v>0</v>
      </c>
      <c r="AA591" s="24">
        <v>0</v>
      </c>
    </row>
    <row r="592" spans="1:27">
      <c r="A592" s="34" t="s">
        <v>717</v>
      </c>
      <c r="B592" s="28" t="s">
        <v>77</v>
      </c>
      <c r="C592" s="28" t="s">
        <v>51</v>
      </c>
      <c r="D592" s="32">
        <v>26000</v>
      </c>
      <c r="E592" s="29">
        <v>8</v>
      </c>
      <c r="X592" s="24">
        <v>0</v>
      </c>
      <c r="Y592" s="24">
        <v>0</v>
      </c>
      <c r="Z592" s="24">
        <v>0</v>
      </c>
      <c r="AA592" s="24">
        <v>0</v>
      </c>
    </row>
    <row r="593" spans="1:33">
      <c r="A593" s="34" t="s">
        <v>718</v>
      </c>
      <c r="B593" s="28" t="s">
        <v>77</v>
      </c>
      <c r="C593" s="28" t="s">
        <v>52</v>
      </c>
      <c r="D593" s="32">
        <v>26000</v>
      </c>
      <c r="E593" s="29">
        <v>8</v>
      </c>
      <c r="X593" s="24">
        <v>0</v>
      </c>
      <c r="Y593" s="24">
        <v>0</v>
      </c>
      <c r="Z593" s="24">
        <v>0</v>
      </c>
      <c r="AA593" s="24">
        <v>0</v>
      </c>
    </row>
    <row r="594" spans="1:33">
      <c r="A594" s="34" t="s">
        <v>719</v>
      </c>
      <c r="B594" s="28" t="s">
        <v>77</v>
      </c>
      <c r="C594" s="28" t="s">
        <v>53</v>
      </c>
      <c r="D594" s="32">
        <v>27000</v>
      </c>
      <c r="E594" s="29">
        <v>8</v>
      </c>
      <c r="X594" s="24">
        <v>0</v>
      </c>
      <c r="Y594" s="24">
        <v>0</v>
      </c>
      <c r="Z594" s="24">
        <v>0</v>
      </c>
      <c r="AA594" s="24">
        <v>0</v>
      </c>
    </row>
    <row r="595" spans="1:33">
      <c r="A595" s="34" t="s">
        <v>720</v>
      </c>
      <c r="B595" s="28" t="s">
        <v>77</v>
      </c>
      <c r="C595" s="28" t="s">
        <v>54</v>
      </c>
      <c r="D595" s="32">
        <v>26000</v>
      </c>
      <c r="E595" s="29">
        <v>8</v>
      </c>
      <c r="X595" s="24">
        <v>0</v>
      </c>
      <c r="Y595" s="24">
        <v>0</v>
      </c>
      <c r="Z595" s="24">
        <v>0</v>
      </c>
      <c r="AA595" s="24">
        <v>0</v>
      </c>
    </row>
    <row r="596" spans="1:33">
      <c r="A596" s="34" t="s">
        <v>721</v>
      </c>
      <c r="B596" s="28" t="s">
        <v>77</v>
      </c>
      <c r="C596" s="28" t="s">
        <v>55</v>
      </c>
      <c r="D596" s="32">
        <v>72000</v>
      </c>
      <c r="E596" s="29">
        <v>8</v>
      </c>
      <c r="X596" s="24">
        <v>0</v>
      </c>
      <c r="Y596" s="24">
        <v>0</v>
      </c>
      <c r="Z596" s="24">
        <v>0</v>
      </c>
      <c r="AA596" s="24">
        <v>0</v>
      </c>
    </row>
    <row r="597" spans="1:33">
      <c r="A597" s="34" t="s">
        <v>722</v>
      </c>
      <c r="B597" s="28" t="s">
        <v>77</v>
      </c>
      <c r="C597" s="28" t="s">
        <v>56</v>
      </c>
      <c r="D597" s="32">
        <v>51000</v>
      </c>
      <c r="E597" s="29">
        <v>8</v>
      </c>
      <c r="X597" s="24">
        <v>0</v>
      </c>
      <c r="Y597" s="24">
        <v>0</v>
      </c>
      <c r="Z597" s="24">
        <v>0</v>
      </c>
      <c r="AA597" s="24">
        <v>0</v>
      </c>
    </row>
    <row r="598" spans="1:33">
      <c r="A598" s="34" t="s">
        <v>723</v>
      </c>
      <c r="B598" s="28" t="s">
        <v>77</v>
      </c>
      <c r="C598" s="28" t="s">
        <v>57</v>
      </c>
      <c r="D598" s="32">
        <v>69000</v>
      </c>
      <c r="E598" s="29">
        <v>8</v>
      </c>
      <c r="X598" s="24">
        <v>0</v>
      </c>
      <c r="Y598" s="24">
        <v>1</v>
      </c>
      <c r="Z598" s="24">
        <v>0</v>
      </c>
      <c r="AA598" s="24">
        <v>0</v>
      </c>
    </row>
    <row r="599" spans="1:33">
      <c r="A599" s="34" t="s">
        <v>724</v>
      </c>
      <c r="B599" s="28" t="s">
        <v>77</v>
      </c>
      <c r="C599" s="28" t="s">
        <v>58</v>
      </c>
      <c r="D599" s="32">
        <v>58000</v>
      </c>
      <c r="E599" s="29">
        <v>8</v>
      </c>
      <c r="X599" s="24">
        <v>0</v>
      </c>
      <c r="Y599" s="24">
        <v>0</v>
      </c>
      <c r="Z599" s="24">
        <v>0</v>
      </c>
      <c r="AA599" s="24">
        <v>0</v>
      </c>
    </row>
    <row r="600" spans="1:33">
      <c r="A600" s="34" t="s">
        <v>725</v>
      </c>
      <c r="B600" s="28" t="s">
        <v>77</v>
      </c>
      <c r="C600" s="28" t="s">
        <v>59</v>
      </c>
      <c r="D600" s="32">
        <v>22000</v>
      </c>
      <c r="E600" s="29">
        <v>8</v>
      </c>
      <c r="AB600" s="24">
        <v>2</v>
      </c>
      <c r="AC600" s="24">
        <v>2</v>
      </c>
      <c r="AD600" s="24">
        <v>2</v>
      </c>
      <c r="AE600" s="24">
        <v>1</v>
      </c>
    </row>
    <row r="601" spans="1:33">
      <c r="A601" s="34" t="s">
        <v>726</v>
      </c>
      <c r="B601" s="28" t="s">
        <v>77</v>
      </c>
      <c r="C601" s="28" t="s">
        <v>60</v>
      </c>
      <c r="D601" s="32">
        <v>12000</v>
      </c>
      <c r="E601" s="29">
        <v>8</v>
      </c>
      <c r="AF601" s="24">
        <v>2</v>
      </c>
      <c r="AG601" s="24">
        <v>96</v>
      </c>
    </row>
    <row r="602" spans="1:33">
      <c r="A602" s="34" t="s">
        <v>752</v>
      </c>
      <c r="B602" s="28" t="s">
        <v>829</v>
      </c>
      <c r="C602" s="28" t="s">
        <v>36</v>
      </c>
      <c r="D602" s="32">
        <v>75000</v>
      </c>
      <c r="E602" s="29">
        <v>8</v>
      </c>
      <c r="F602" s="26">
        <v>4</v>
      </c>
      <c r="G602" s="26">
        <v>3</v>
      </c>
      <c r="H602" s="16">
        <v>1</v>
      </c>
      <c r="I602" s="24">
        <v>0</v>
      </c>
      <c r="J602" s="24">
        <v>68</v>
      </c>
      <c r="K602" s="24">
        <v>2</v>
      </c>
      <c r="L602" s="24">
        <v>73</v>
      </c>
      <c r="M602" s="24">
        <v>2</v>
      </c>
    </row>
    <row r="603" spans="1:33">
      <c r="A603" s="34" t="s">
        <v>753</v>
      </c>
      <c r="B603" s="28" t="s">
        <v>829</v>
      </c>
      <c r="C603" s="28" t="s">
        <v>37</v>
      </c>
      <c r="D603" s="32">
        <v>29000</v>
      </c>
      <c r="E603" s="29">
        <v>8</v>
      </c>
      <c r="F603" s="26">
        <v>0</v>
      </c>
      <c r="G603" s="26">
        <v>0</v>
      </c>
      <c r="H603" s="16">
        <v>0</v>
      </c>
      <c r="I603" s="24">
        <v>0</v>
      </c>
      <c r="J603" s="24">
        <v>0</v>
      </c>
      <c r="K603" s="24">
        <v>0</v>
      </c>
      <c r="L603" s="24">
        <v>0</v>
      </c>
      <c r="M603" s="24">
        <v>0</v>
      </c>
    </row>
    <row r="604" spans="1:33">
      <c r="A604" s="34" t="s">
        <v>754</v>
      </c>
      <c r="B604" s="28" t="s">
        <v>829</v>
      </c>
      <c r="C604" s="28" t="s">
        <v>38</v>
      </c>
      <c r="D604" s="32">
        <v>90000</v>
      </c>
      <c r="E604" s="29">
        <v>8</v>
      </c>
      <c r="F604" s="26"/>
      <c r="G604" s="26"/>
      <c r="H604" s="16"/>
      <c r="K604" s="24">
        <v>18</v>
      </c>
      <c r="L604" s="24">
        <v>187</v>
      </c>
      <c r="M604" s="24">
        <v>1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  <c r="V604" s="24">
        <v>0</v>
      </c>
    </row>
    <row r="605" spans="1:33">
      <c r="A605" s="34" t="s">
        <v>755</v>
      </c>
      <c r="B605" s="28" t="s">
        <v>829</v>
      </c>
      <c r="C605" s="28" t="s">
        <v>39</v>
      </c>
      <c r="D605" s="32">
        <v>47000</v>
      </c>
      <c r="E605" s="29">
        <v>8</v>
      </c>
      <c r="F605" s="26"/>
      <c r="G605" s="26"/>
      <c r="H605" s="16"/>
      <c r="K605" s="24">
        <v>0</v>
      </c>
      <c r="L605" s="24">
        <v>0</v>
      </c>
      <c r="M605" s="24">
        <v>0</v>
      </c>
      <c r="N605" s="24">
        <v>1</v>
      </c>
      <c r="O605" s="24">
        <v>0</v>
      </c>
      <c r="P605" s="24">
        <v>0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</row>
    <row r="606" spans="1:33">
      <c r="A606" s="34" t="s">
        <v>332</v>
      </c>
      <c r="B606" s="28" t="s">
        <v>829</v>
      </c>
      <c r="C606" s="28" t="s">
        <v>40</v>
      </c>
      <c r="D606" s="32">
        <v>36000</v>
      </c>
      <c r="E606" s="29">
        <v>8</v>
      </c>
      <c r="F606" s="26"/>
      <c r="G606" s="26"/>
      <c r="H606" s="16"/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>
        <v>0</v>
      </c>
      <c r="U606" s="24">
        <v>0</v>
      </c>
      <c r="V606" s="24">
        <v>0</v>
      </c>
    </row>
    <row r="607" spans="1:33">
      <c r="A607" s="34" t="s">
        <v>756</v>
      </c>
      <c r="B607" s="28" t="s">
        <v>829</v>
      </c>
      <c r="C607" s="28" t="s">
        <v>41</v>
      </c>
      <c r="D607" s="32">
        <v>12000</v>
      </c>
      <c r="E607" s="29">
        <v>8</v>
      </c>
      <c r="F607" s="26"/>
      <c r="G607" s="26"/>
      <c r="H607" s="16"/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>
        <v>0</v>
      </c>
      <c r="U607" s="24">
        <v>0</v>
      </c>
      <c r="V607" s="24">
        <v>0</v>
      </c>
    </row>
    <row r="608" spans="1:33">
      <c r="A608" s="34" t="s">
        <v>757</v>
      </c>
      <c r="B608" s="28" t="s">
        <v>829</v>
      </c>
      <c r="C608" s="28" t="s">
        <v>42</v>
      </c>
      <c r="D608" s="32">
        <v>66000</v>
      </c>
      <c r="E608" s="29">
        <v>8</v>
      </c>
      <c r="F608" s="26"/>
      <c r="G608" s="26"/>
      <c r="H608" s="16"/>
      <c r="K608" s="24">
        <v>0</v>
      </c>
      <c r="L608" s="24">
        <v>0</v>
      </c>
      <c r="M608" s="24">
        <v>0</v>
      </c>
      <c r="N608" s="24">
        <v>2</v>
      </c>
      <c r="O608" s="24">
        <v>1</v>
      </c>
      <c r="P608" s="24">
        <v>68</v>
      </c>
      <c r="Q608" s="24">
        <v>5</v>
      </c>
      <c r="R608" s="24">
        <v>123</v>
      </c>
      <c r="S608" s="24">
        <v>0</v>
      </c>
      <c r="T608" s="24">
        <v>0</v>
      </c>
      <c r="U608" s="24">
        <v>0</v>
      </c>
      <c r="V608" s="24">
        <v>0</v>
      </c>
    </row>
    <row r="609" spans="1:27">
      <c r="A609" s="34" t="s">
        <v>337</v>
      </c>
      <c r="B609" s="28" t="s">
        <v>829</v>
      </c>
      <c r="C609" s="28" t="s">
        <v>43</v>
      </c>
      <c r="D609" s="32">
        <v>39000</v>
      </c>
      <c r="E609" s="29">
        <v>8</v>
      </c>
      <c r="F609" s="26"/>
      <c r="G609" s="26"/>
      <c r="H609" s="16"/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>
        <v>0</v>
      </c>
      <c r="U609" s="24">
        <v>0</v>
      </c>
      <c r="V609" s="24">
        <v>0</v>
      </c>
    </row>
    <row r="610" spans="1:27">
      <c r="A610" s="34" t="s">
        <v>758</v>
      </c>
      <c r="B610" s="28" t="s">
        <v>829</v>
      </c>
      <c r="C610" s="28" t="s">
        <v>44</v>
      </c>
      <c r="D610" s="32">
        <v>39000</v>
      </c>
      <c r="E610" s="29">
        <v>8</v>
      </c>
      <c r="F610" s="26"/>
      <c r="G610" s="26"/>
      <c r="H610" s="16"/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>
        <v>0</v>
      </c>
      <c r="U610" s="24">
        <v>0</v>
      </c>
      <c r="V610" s="24">
        <v>0</v>
      </c>
    </row>
    <row r="611" spans="1:27">
      <c r="A611" s="34" t="s">
        <v>759</v>
      </c>
      <c r="B611" s="28" t="s">
        <v>829</v>
      </c>
      <c r="C611" s="28" t="s">
        <v>45</v>
      </c>
      <c r="D611" s="32">
        <v>10000</v>
      </c>
      <c r="E611" s="29">
        <v>8</v>
      </c>
      <c r="F611" s="26"/>
      <c r="G611" s="26"/>
      <c r="H611" s="16"/>
      <c r="K611" s="24">
        <v>0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</row>
    <row r="612" spans="1:27">
      <c r="A612" s="34" t="s">
        <v>333</v>
      </c>
      <c r="B612" s="28" t="s">
        <v>829</v>
      </c>
      <c r="C612" s="28" t="s">
        <v>46</v>
      </c>
      <c r="D612" s="32">
        <v>54000</v>
      </c>
      <c r="E612" s="29">
        <v>8</v>
      </c>
      <c r="F612" s="26"/>
      <c r="G612" s="26"/>
      <c r="H612" s="16"/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</row>
    <row r="613" spans="1:27">
      <c r="A613" s="34" t="s">
        <v>336</v>
      </c>
      <c r="B613" s="28" t="s">
        <v>829</v>
      </c>
      <c r="C613" s="28" t="s">
        <v>47</v>
      </c>
      <c r="D613" s="32">
        <v>13000</v>
      </c>
      <c r="E613" s="29">
        <v>8</v>
      </c>
      <c r="F613" s="26"/>
      <c r="G613" s="26"/>
      <c r="H613" s="16"/>
      <c r="K613" s="24">
        <v>0</v>
      </c>
      <c r="L613" s="24">
        <v>0</v>
      </c>
      <c r="M613" s="24">
        <v>0</v>
      </c>
      <c r="N613" s="24">
        <v>0</v>
      </c>
      <c r="O613" s="24">
        <v>0</v>
      </c>
      <c r="P613" s="24">
        <v>0</v>
      </c>
      <c r="Q613" s="24">
        <v>0</v>
      </c>
      <c r="R613" s="24">
        <v>0</v>
      </c>
      <c r="S613" s="24">
        <v>0</v>
      </c>
      <c r="T613" s="24">
        <v>0</v>
      </c>
      <c r="U613" s="24">
        <v>0</v>
      </c>
      <c r="V613" s="24">
        <v>0</v>
      </c>
    </row>
    <row r="614" spans="1:27">
      <c r="A614" s="34" t="s">
        <v>760</v>
      </c>
      <c r="B614" s="28" t="s">
        <v>829</v>
      </c>
      <c r="C614" s="28" t="s">
        <v>48</v>
      </c>
      <c r="D614" s="32">
        <v>23000</v>
      </c>
      <c r="E614" s="29">
        <v>8</v>
      </c>
      <c r="F614" s="26"/>
      <c r="G614" s="26"/>
      <c r="H614" s="16"/>
      <c r="X614" s="24">
        <v>0</v>
      </c>
      <c r="Y614" s="24">
        <v>0</v>
      </c>
      <c r="Z614" s="24">
        <v>0</v>
      </c>
      <c r="AA614" s="24">
        <v>0</v>
      </c>
    </row>
    <row r="615" spans="1:27">
      <c r="A615" s="34" t="s">
        <v>335</v>
      </c>
      <c r="B615" s="28" t="s">
        <v>829</v>
      </c>
      <c r="C615" s="28" t="s">
        <v>49</v>
      </c>
      <c r="D615" s="32">
        <v>23000</v>
      </c>
      <c r="E615" s="29">
        <v>8</v>
      </c>
      <c r="F615" s="26"/>
      <c r="G615" s="26"/>
      <c r="H615" s="16"/>
      <c r="X615" s="24">
        <v>0</v>
      </c>
      <c r="Y615" s="24">
        <v>0</v>
      </c>
      <c r="Z615" s="24">
        <v>0</v>
      </c>
      <c r="AA615" s="24">
        <v>0</v>
      </c>
    </row>
    <row r="616" spans="1:27">
      <c r="A616" s="34" t="s">
        <v>761</v>
      </c>
      <c r="B616" s="28" t="s">
        <v>829</v>
      </c>
      <c r="C616" s="28" t="s">
        <v>50</v>
      </c>
      <c r="D616" s="32">
        <v>63000</v>
      </c>
      <c r="E616" s="29">
        <v>8</v>
      </c>
      <c r="F616" s="26"/>
      <c r="G616" s="26"/>
      <c r="H616" s="16"/>
      <c r="X616" s="24">
        <v>1</v>
      </c>
      <c r="Y616" s="24">
        <v>0</v>
      </c>
      <c r="Z616" s="24">
        <v>0</v>
      </c>
      <c r="AA616" s="24">
        <v>0</v>
      </c>
    </row>
    <row r="617" spans="1:27">
      <c r="A617" s="34" t="s">
        <v>762</v>
      </c>
      <c r="B617" s="28" t="s">
        <v>829</v>
      </c>
      <c r="C617" s="28" t="s">
        <v>51</v>
      </c>
      <c r="D617" s="32">
        <v>63000</v>
      </c>
      <c r="E617" s="29">
        <v>8</v>
      </c>
      <c r="F617" s="26"/>
      <c r="G617" s="26"/>
      <c r="H617" s="16"/>
      <c r="X617" s="24">
        <v>0</v>
      </c>
      <c r="Y617" s="24">
        <v>0</v>
      </c>
      <c r="Z617" s="24">
        <v>0</v>
      </c>
      <c r="AA617" s="24">
        <v>0</v>
      </c>
    </row>
    <row r="618" spans="1:27">
      <c r="A618" s="34" t="s">
        <v>763</v>
      </c>
      <c r="B618" s="28" t="s">
        <v>829</v>
      </c>
      <c r="C618" s="28" t="s">
        <v>52</v>
      </c>
      <c r="D618" s="32">
        <v>19000</v>
      </c>
      <c r="E618" s="29">
        <v>8</v>
      </c>
      <c r="F618" s="26"/>
      <c r="G618" s="26"/>
      <c r="H618" s="16"/>
      <c r="X618" s="24">
        <v>0</v>
      </c>
      <c r="Y618" s="24">
        <v>0</v>
      </c>
      <c r="Z618" s="24">
        <v>0</v>
      </c>
      <c r="AA618" s="24">
        <v>0</v>
      </c>
    </row>
    <row r="619" spans="1:27">
      <c r="A619" s="34" t="s">
        <v>339</v>
      </c>
      <c r="B619" s="28" t="s">
        <v>829</v>
      </c>
      <c r="C619" s="28" t="s">
        <v>53</v>
      </c>
      <c r="D619" s="32">
        <v>19000</v>
      </c>
      <c r="E619" s="29">
        <v>8</v>
      </c>
      <c r="F619" s="26"/>
      <c r="G619" s="26"/>
      <c r="H619" s="16"/>
      <c r="X619" s="24">
        <v>0</v>
      </c>
      <c r="Y619" s="24">
        <v>0</v>
      </c>
      <c r="Z619" s="24">
        <v>0</v>
      </c>
      <c r="AA619" s="24">
        <v>0</v>
      </c>
    </row>
    <row r="620" spans="1:27">
      <c r="A620" s="34" t="s">
        <v>764</v>
      </c>
      <c r="B620" s="28" t="s">
        <v>829</v>
      </c>
      <c r="C620" s="28" t="s">
        <v>54</v>
      </c>
      <c r="D620" s="32">
        <v>33000</v>
      </c>
      <c r="E620" s="29">
        <v>8</v>
      </c>
      <c r="F620" s="26"/>
      <c r="G620" s="26"/>
      <c r="H620" s="16"/>
      <c r="X620" s="24">
        <v>0</v>
      </c>
      <c r="Y620" s="24">
        <v>0</v>
      </c>
      <c r="Z620" s="24">
        <v>0</v>
      </c>
      <c r="AA620" s="24">
        <v>0</v>
      </c>
    </row>
    <row r="621" spans="1:27">
      <c r="A621" s="34" t="s">
        <v>334</v>
      </c>
      <c r="B621" s="28" t="s">
        <v>829</v>
      </c>
      <c r="C621" s="28" t="s">
        <v>55</v>
      </c>
      <c r="D621" s="32">
        <v>42000</v>
      </c>
      <c r="E621" s="29">
        <v>8</v>
      </c>
      <c r="F621" s="26"/>
      <c r="G621" s="26"/>
      <c r="H621" s="16"/>
      <c r="X621" s="24">
        <v>0</v>
      </c>
      <c r="Y621" s="24">
        <v>1</v>
      </c>
      <c r="Z621" s="24">
        <v>0</v>
      </c>
      <c r="AA621" s="24">
        <v>2</v>
      </c>
    </row>
    <row r="622" spans="1:27">
      <c r="A622" s="34" t="s">
        <v>765</v>
      </c>
      <c r="B622" s="28" t="s">
        <v>829</v>
      </c>
      <c r="C622" s="28" t="s">
        <v>56</v>
      </c>
      <c r="D622" s="32">
        <v>42000</v>
      </c>
      <c r="E622" s="29">
        <v>8</v>
      </c>
      <c r="F622" s="26"/>
      <c r="G622" s="26"/>
      <c r="H622" s="16"/>
      <c r="X622" s="24">
        <v>0</v>
      </c>
      <c r="Y622" s="24">
        <v>0</v>
      </c>
      <c r="Z622" s="24">
        <v>0</v>
      </c>
      <c r="AA622" s="24">
        <v>0</v>
      </c>
    </row>
    <row r="623" spans="1:27">
      <c r="A623" s="34" t="s">
        <v>766</v>
      </c>
      <c r="B623" s="28" t="s">
        <v>829</v>
      </c>
      <c r="C623" s="28" t="s">
        <v>57</v>
      </c>
      <c r="D623" s="32">
        <v>72000</v>
      </c>
      <c r="E623" s="29">
        <v>8</v>
      </c>
      <c r="F623" s="26"/>
      <c r="G623" s="26"/>
      <c r="H623" s="16"/>
      <c r="X623" s="24">
        <v>0</v>
      </c>
      <c r="Y623" s="24">
        <v>0</v>
      </c>
      <c r="Z623" s="24">
        <v>0</v>
      </c>
      <c r="AA623" s="24">
        <v>0</v>
      </c>
    </row>
    <row r="624" spans="1:27">
      <c r="A624" s="34" t="s">
        <v>767</v>
      </c>
      <c r="B624" s="28" t="s">
        <v>829</v>
      </c>
      <c r="C624" s="28" t="s">
        <v>58</v>
      </c>
      <c r="D624" s="32">
        <v>33000</v>
      </c>
      <c r="E624" s="29">
        <v>8</v>
      </c>
      <c r="F624" s="26"/>
      <c r="G624" s="26"/>
      <c r="H624" s="16"/>
      <c r="X624" s="24">
        <v>0</v>
      </c>
      <c r="Y624" s="24">
        <v>0</v>
      </c>
      <c r="Z624" s="24">
        <v>0</v>
      </c>
      <c r="AA624" s="24">
        <v>0</v>
      </c>
    </row>
    <row r="625" spans="1:34">
      <c r="A625" s="34" t="s">
        <v>338</v>
      </c>
      <c r="B625" s="28" t="s">
        <v>829</v>
      </c>
      <c r="C625" s="28" t="s">
        <v>59</v>
      </c>
      <c r="D625" s="32">
        <v>48000</v>
      </c>
      <c r="E625" s="29">
        <v>8</v>
      </c>
      <c r="F625" s="26"/>
      <c r="G625" s="26"/>
      <c r="H625" s="16"/>
      <c r="AB625" s="24">
        <v>5</v>
      </c>
      <c r="AC625" s="24">
        <v>5</v>
      </c>
      <c r="AD625" s="24">
        <v>1</v>
      </c>
      <c r="AE625" s="24">
        <v>1</v>
      </c>
    </row>
    <row r="626" spans="1:34">
      <c r="A626" s="34" t="s">
        <v>768</v>
      </c>
      <c r="B626" s="28" t="s">
        <v>829</v>
      </c>
      <c r="C626" s="28" t="s">
        <v>60</v>
      </c>
      <c r="D626" s="32">
        <v>24000</v>
      </c>
      <c r="E626" s="29">
        <v>8</v>
      </c>
      <c r="F626" s="26"/>
      <c r="G626" s="26"/>
      <c r="H626" s="16"/>
      <c r="AF626" s="24">
        <v>0</v>
      </c>
      <c r="AG626" s="24">
        <v>0</v>
      </c>
    </row>
    <row r="627" spans="1:34">
      <c r="A627" s="34" t="s">
        <v>727</v>
      </c>
      <c r="B627" s="28" t="s">
        <v>828</v>
      </c>
      <c r="C627" s="28" t="s">
        <v>36</v>
      </c>
      <c r="D627" s="32">
        <v>47000</v>
      </c>
      <c r="E627" s="29">
        <v>8</v>
      </c>
      <c r="F627" s="24">
        <v>13</v>
      </c>
      <c r="G627" s="24">
        <v>3</v>
      </c>
      <c r="H627" s="24">
        <v>1</v>
      </c>
      <c r="I627" s="24">
        <v>0</v>
      </c>
      <c r="J627" s="24">
        <v>66</v>
      </c>
      <c r="K627" s="24">
        <v>3</v>
      </c>
      <c r="L627" s="24">
        <v>17</v>
      </c>
      <c r="M627" s="24">
        <v>1</v>
      </c>
    </row>
    <row r="628" spans="1:34">
      <c r="A628" s="34" t="s">
        <v>728</v>
      </c>
      <c r="B628" s="28" t="s">
        <v>828</v>
      </c>
      <c r="C628" s="28" t="s">
        <v>37</v>
      </c>
      <c r="D628" s="32">
        <v>19000</v>
      </c>
      <c r="E628" s="29">
        <v>8</v>
      </c>
      <c r="F628" s="24">
        <v>0</v>
      </c>
      <c r="G628" s="24">
        <v>0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0</v>
      </c>
    </row>
    <row r="629" spans="1:34">
      <c r="A629" s="34" t="s">
        <v>729</v>
      </c>
      <c r="B629" s="28" t="s">
        <v>828</v>
      </c>
      <c r="C629" s="28" t="s">
        <v>38</v>
      </c>
      <c r="D629" s="32">
        <v>102000</v>
      </c>
      <c r="E629" s="29">
        <v>8</v>
      </c>
      <c r="K629" s="24">
        <v>5</v>
      </c>
      <c r="L629" s="24">
        <v>22</v>
      </c>
      <c r="M629" s="24">
        <v>0</v>
      </c>
      <c r="N629" s="24">
        <v>1</v>
      </c>
      <c r="O629" s="24">
        <v>0</v>
      </c>
      <c r="P629" s="24">
        <v>15</v>
      </c>
      <c r="Q629" s="24">
        <v>0</v>
      </c>
      <c r="R629" s="24">
        <v>0</v>
      </c>
      <c r="S629" s="24">
        <v>0</v>
      </c>
      <c r="T629" s="24">
        <v>0</v>
      </c>
      <c r="U629" s="24">
        <v>0</v>
      </c>
      <c r="V629" s="24">
        <v>0</v>
      </c>
      <c r="AH629" s="24">
        <v>1</v>
      </c>
    </row>
    <row r="630" spans="1:34">
      <c r="A630" s="34" t="s">
        <v>730</v>
      </c>
      <c r="B630" s="28" t="s">
        <v>828</v>
      </c>
      <c r="C630" s="28" t="s">
        <v>39</v>
      </c>
      <c r="D630" s="32">
        <v>39000</v>
      </c>
      <c r="E630" s="29">
        <v>8</v>
      </c>
      <c r="K630" s="24">
        <v>0</v>
      </c>
      <c r="L630" s="24">
        <v>0</v>
      </c>
      <c r="M630" s="24">
        <v>0</v>
      </c>
      <c r="N630" s="24">
        <v>0</v>
      </c>
      <c r="O630" s="24">
        <v>0</v>
      </c>
      <c r="P630" s="24">
        <v>0</v>
      </c>
      <c r="Q630" s="24">
        <v>0</v>
      </c>
      <c r="R630" s="24">
        <v>0</v>
      </c>
      <c r="S630" s="24">
        <v>0</v>
      </c>
      <c r="T630" s="24">
        <v>0</v>
      </c>
      <c r="U630" s="24">
        <v>0</v>
      </c>
      <c r="V630" s="24">
        <v>0</v>
      </c>
    </row>
    <row r="631" spans="1:34">
      <c r="A631" s="34" t="s">
        <v>731</v>
      </c>
      <c r="B631" s="28" t="s">
        <v>828</v>
      </c>
      <c r="C631" s="28" t="s">
        <v>40</v>
      </c>
      <c r="D631" s="32">
        <v>45000</v>
      </c>
      <c r="E631" s="29">
        <v>8</v>
      </c>
      <c r="K631" s="24">
        <v>9</v>
      </c>
      <c r="L631" s="24">
        <v>69</v>
      </c>
      <c r="M631" s="24">
        <v>0</v>
      </c>
      <c r="N631" s="24">
        <v>2</v>
      </c>
      <c r="O631" s="24">
        <v>1</v>
      </c>
      <c r="P631" s="24">
        <v>51</v>
      </c>
      <c r="Q631" s="24">
        <v>3</v>
      </c>
      <c r="R631" s="24">
        <v>58</v>
      </c>
      <c r="S631" s="24">
        <v>0</v>
      </c>
      <c r="T631" s="24">
        <v>1</v>
      </c>
      <c r="U631" s="24">
        <v>5</v>
      </c>
      <c r="V631" s="24">
        <v>0</v>
      </c>
    </row>
    <row r="632" spans="1:34">
      <c r="A632" s="34" t="s">
        <v>732</v>
      </c>
      <c r="B632" s="28" t="s">
        <v>828</v>
      </c>
      <c r="C632" s="28" t="s">
        <v>41</v>
      </c>
      <c r="D632" s="32">
        <v>23000</v>
      </c>
      <c r="E632" s="29">
        <v>8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>
        <v>0</v>
      </c>
      <c r="U632" s="24">
        <v>0</v>
      </c>
      <c r="V632" s="24">
        <v>0</v>
      </c>
    </row>
    <row r="633" spans="1:34">
      <c r="A633" s="34" t="s">
        <v>733</v>
      </c>
      <c r="B633" s="28" t="s">
        <v>828</v>
      </c>
      <c r="C633" s="28" t="s">
        <v>42</v>
      </c>
      <c r="D633" s="32">
        <v>34000</v>
      </c>
      <c r="E633" s="29">
        <v>8</v>
      </c>
      <c r="K633" s="24">
        <v>0</v>
      </c>
      <c r="L633" s="24">
        <v>0</v>
      </c>
      <c r="M633" s="24">
        <v>0</v>
      </c>
      <c r="N633" s="24">
        <v>0</v>
      </c>
      <c r="O633" s="24">
        <v>0</v>
      </c>
      <c r="P633" s="24">
        <v>0</v>
      </c>
      <c r="Q633" s="24">
        <v>0</v>
      </c>
      <c r="R633" s="24">
        <v>0</v>
      </c>
      <c r="S633" s="24">
        <v>0</v>
      </c>
      <c r="T633" s="24">
        <v>0</v>
      </c>
      <c r="U633" s="24">
        <v>0</v>
      </c>
      <c r="V633" s="24">
        <v>0</v>
      </c>
    </row>
    <row r="634" spans="1:34">
      <c r="A634" s="34" t="s">
        <v>734</v>
      </c>
      <c r="B634" s="28" t="s">
        <v>828</v>
      </c>
      <c r="C634" s="28" t="s">
        <v>43</v>
      </c>
      <c r="D634" s="32">
        <v>32000</v>
      </c>
      <c r="E634" s="29">
        <v>8</v>
      </c>
      <c r="K634" s="24">
        <v>0</v>
      </c>
      <c r="L634" s="24">
        <v>0</v>
      </c>
      <c r="M634" s="24">
        <v>0</v>
      </c>
      <c r="N634" s="24">
        <v>0</v>
      </c>
      <c r="O634" s="24">
        <v>0</v>
      </c>
      <c r="P634" s="24">
        <v>0</v>
      </c>
      <c r="Q634" s="24">
        <v>0</v>
      </c>
      <c r="R634" s="24">
        <v>0</v>
      </c>
      <c r="S634" s="24">
        <v>0</v>
      </c>
      <c r="T634" s="24">
        <v>0</v>
      </c>
      <c r="U634" s="24">
        <v>0</v>
      </c>
      <c r="V634" s="24">
        <v>0</v>
      </c>
    </row>
    <row r="635" spans="1:34">
      <c r="A635" s="34" t="s">
        <v>735</v>
      </c>
      <c r="B635" s="28" t="s">
        <v>828</v>
      </c>
      <c r="C635" s="28" t="s">
        <v>44</v>
      </c>
      <c r="D635" s="32">
        <v>19000</v>
      </c>
      <c r="E635" s="29">
        <v>8</v>
      </c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  <c r="V635" s="24">
        <v>0</v>
      </c>
    </row>
    <row r="636" spans="1:34">
      <c r="A636" s="34" t="s">
        <v>736</v>
      </c>
      <c r="B636" s="28" t="s">
        <v>828</v>
      </c>
      <c r="C636" s="28" t="s">
        <v>45</v>
      </c>
      <c r="D636" s="32">
        <v>16000</v>
      </c>
      <c r="E636" s="29">
        <v>8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0</v>
      </c>
    </row>
    <row r="637" spans="1:34">
      <c r="A637" s="34" t="s">
        <v>737</v>
      </c>
      <c r="B637" s="28" t="s">
        <v>828</v>
      </c>
      <c r="C637" s="28" t="s">
        <v>46</v>
      </c>
      <c r="D637" s="32">
        <v>41000</v>
      </c>
      <c r="E637" s="29">
        <v>8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0</v>
      </c>
    </row>
    <row r="638" spans="1:34">
      <c r="A638" s="34" t="s">
        <v>738</v>
      </c>
      <c r="B638" s="28" t="s">
        <v>828</v>
      </c>
      <c r="C638" s="28" t="s">
        <v>47</v>
      </c>
      <c r="D638" s="32">
        <v>10000</v>
      </c>
      <c r="E638" s="29">
        <v>8</v>
      </c>
      <c r="K638" s="24">
        <v>0</v>
      </c>
      <c r="L638" s="24">
        <v>0</v>
      </c>
      <c r="M638" s="24">
        <v>0</v>
      </c>
      <c r="N638" s="24">
        <v>0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0</v>
      </c>
      <c r="V638" s="24">
        <v>0</v>
      </c>
    </row>
    <row r="639" spans="1:34">
      <c r="A639" s="34" t="s">
        <v>739</v>
      </c>
      <c r="B639" s="28" t="s">
        <v>828</v>
      </c>
      <c r="C639" s="28" t="s">
        <v>48</v>
      </c>
      <c r="D639" s="32">
        <v>57000</v>
      </c>
      <c r="E639" s="29">
        <v>8</v>
      </c>
      <c r="X639" s="24">
        <v>2</v>
      </c>
      <c r="Y639" s="24">
        <v>0</v>
      </c>
      <c r="Z639" s="24">
        <v>0</v>
      </c>
      <c r="AA639" s="24">
        <v>0</v>
      </c>
    </row>
    <row r="640" spans="1:34">
      <c r="A640" s="34" t="s">
        <v>740</v>
      </c>
      <c r="B640" s="28" t="s">
        <v>828</v>
      </c>
      <c r="C640" s="28" t="s">
        <v>49</v>
      </c>
      <c r="D640" s="32">
        <v>28000</v>
      </c>
      <c r="E640" s="29">
        <v>8</v>
      </c>
      <c r="X640" s="24">
        <v>0</v>
      </c>
      <c r="Y640" s="24">
        <v>0</v>
      </c>
      <c r="Z640" s="24">
        <v>0</v>
      </c>
      <c r="AA640" s="24">
        <v>0</v>
      </c>
    </row>
    <row r="641" spans="1:33">
      <c r="A641" s="34" t="s">
        <v>741</v>
      </c>
      <c r="B641" s="28" t="s">
        <v>828</v>
      </c>
      <c r="C641" s="28" t="s">
        <v>50</v>
      </c>
      <c r="D641" s="32">
        <v>30000</v>
      </c>
      <c r="E641" s="29">
        <v>8</v>
      </c>
      <c r="X641" s="24">
        <v>0</v>
      </c>
      <c r="Y641" s="24">
        <v>0</v>
      </c>
      <c r="Z641" s="24">
        <v>0</v>
      </c>
      <c r="AA641" s="24">
        <v>0</v>
      </c>
    </row>
    <row r="642" spans="1:33">
      <c r="A642" s="34" t="s">
        <v>742</v>
      </c>
      <c r="B642" s="28" t="s">
        <v>828</v>
      </c>
      <c r="C642" s="28" t="s">
        <v>51</v>
      </c>
      <c r="D642" s="32">
        <v>58000</v>
      </c>
      <c r="E642" s="29">
        <v>8</v>
      </c>
      <c r="X642" s="24">
        <v>0</v>
      </c>
      <c r="Y642" s="24">
        <v>0</v>
      </c>
      <c r="Z642" s="24">
        <v>0</v>
      </c>
      <c r="AA642" s="24">
        <v>0</v>
      </c>
    </row>
    <row r="643" spans="1:33">
      <c r="A643" s="34" t="s">
        <v>743</v>
      </c>
      <c r="B643" s="28" t="s">
        <v>828</v>
      </c>
      <c r="C643" s="28" t="s">
        <v>52</v>
      </c>
      <c r="D643" s="32">
        <v>33000</v>
      </c>
      <c r="E643" s="29">
        <v>8</v>
      </c>
      <c r="X643" s="24">
        <v>0</v>
      </c>
      <c r="Y643" s="24">
        <v>0</v>
      </c>
      <c r="Z643" s="24">
        <v>0</v>
      </c>
      <c r="AA643" s="24">
        <v>0</v>
      </c>
    </row>
    <row r="644" spans="1:33">
      <c r="A644" s="34" t="s">
        <v>744</v>
      </c>
      <c r="B644" s="28" t="s">
        <v>828</v>
      </c>
      <c r="C644" s="28" t="s">
        <v>53</v>
      </c>
      <c r="D644" s="32">
        <v>33000</v>
      </c>
      <c r="E644" s="29">
        <v>8</v>
      </c>
      <c r="X644" s="24">
        <v>0</v>
      </c>
      <c r="Y644" s="24">
        <v>0</v>
      </c>
      <c r="Z644" s="24">
        <v>0</v>
      </c>
      <c r="AA644" s="24">
        <v>0</v>
      </c>
    </row>
    <row r="645" spans="1:33">
      <c r="A645" s="34" t="s">
        <v>745</v>
      </c>
      <c r="B645" s="28" t="s">
        <v>828</v>
      </c>
      <c r="C645" s="28" t="s">
        <v>54</v>
      </c>
      <c r="D645" s="32">
        <v>42000</v>
      </c>
      <c r="E645" s="29">
        <v>8</v>
      </c>
      <c r="X645" s="24">
        <v>0</v>
      </c>
      <c r="Y645" s="24">
        <v>0</v>
      </c>
      <c r="Z645" s="24">
        <v>0</v>
      </c>
      <c r="AA645" s="24">
        <v>0</v>
      </c>
    </row>
    <row r="646" spans="1:33">
      <c r="A646" s="34" t="s">
        <v>746</v>
      </c>
      <c r="B646" s="28" t="s">
        <v>828</v>
      </c>
      <c r="C646" s="28" t="s">
        <v>55</v>
      </c>
      <c r="D646" s="32">
        <v>44000</v>
      </c>
      <c r="E646" s="29">
        <v>8</v>
      </c>
      <c r="X646" s="24">
        <v>0</v>
      </c>
      <c r="Y646" s="24">
        <v>0</v>
      </c>
      <c r="Z646" s="24">
        <v>0</v>
      </c>
      <c r="AA646" s="24">
        <v>0</v>
      </c>
    </row>
    <row r="647" spans="1:33">
      <c r="A647" s="34" t="s">
        <v>747</v>
      </c>
      <c r="B647" s="28" t="s">
        <v>828</v>
      </c>
      <c r="C647" s="28" t="s">
        <v>56</v>
      </c>
      <c r="D647" s="32">
        <v>53000</v>
      </c>
      <c r="E647" s="29">
        <v>8</v>
      </c>
      <c r="X647" s="24">
        <v>0</v>
      </c>
      <c r="Y647" s="24">
        <v>0</v>
      </c>
      <c r="Z647" s="24">
        <v>0</v>
      </c>
      <c r="AA647" s="24">
        <v>0</v>
      </c>
    </row>
    <row r="648" spans="1:33">
      <c r="A648" s="34" t="s">
        <v>748</v>
      </c>
      <c r="B648" s="28" t="s">
        <v>828</v>
      </c>
      <c r="C648" s="28" t="s">
        <v>57</v>
      </c>
      <c r="D648" s="32">
        <v>37000</v>
      </c>
      <c r="E648" s="29">
        <v>8</v>
      </c>
      <c r="X648" s="24">
        <v>0</v>
      </c>
      <c r="Y648" s="24">
        <v>0</v>
      </c>
      <c r="Z648" s="24">
        <v>0</v>
      </c>
      <c r="AA648" s="24">
        <v>0</v>
      </c>
    </row>
    <row r="649" spans="1:33">
      <c r="A649" s="34" t="s">
        <v>749</v>
      </c>
      <c r="B649" s="28" t="s">
        <v>828</v>
      </c>
      <c r="C649" s="28" t="s">
        <v>58</v>
      </c>
      <c r="D649" s="32">
        <v>44000</v>
      </c>
      <c r="E649" s="29">
        <v>8</v>
      </c>
      <c r="X649" s="24">
        <v>0</v>
      </c>
      <c r="Y649" s="24">
        <v>0</v>
      </c>
      <c r="Z649" s="24">
        <v>0</v>
      </c>
      <c r="AA649" s="24">
        <v>0</v>
      </c>
    </row>
    <row r="650" spans="1:33">
      <c r="A650" s="34" t="s">
        <v>750</v>
      </c>
      <c r="B650" s="28" t="s">
        <v>828</v>
      </c>
      <c r="C650" s="28" t="s">
        <v>59</v>
      </c>
      <c r="D650" s="32">
        <v>32000</v>
      </c>
      <c r="E650" s="29">
        <v>8</v>
      </c>
      <c r="AB650" s="24">
        <v>2</v>
      </c>
      <c r="AC650" s="24">
        <v>2</v>
      </c>
      <c r="AD650" s="24">
        <v>0</v>
      </c>
      <c r="AE650" s="24">
        <v>0</v>
      </c>
    </row>
    <row r="651" spans="1:33">
      <c r="A651" s="34" t="s">
        <v>751</v>
      </c>
      <c r="B651" s="28" t="s">
        <v>828</v>
      </c>
      <c r="C651" s="28" t="s">
        <v>60</v>
      </c>
      <c r="D651" s="32">
        <v>19000</v>
      </c>
      <c r="E651" s="29">
        <v>8</v>
      </c>
      <c r="AF651" s="24">
        <v>2</v>
      </c>
      <c r="AG651" s="24">
        <v>108</v>
      </c>
    </row>
    <row r="652" spans="1:33">
      <c r="A652" s="41" t="s">
        <v>769</v>
      </c>
      <c r="B652" s="28" t="s">
        <v>830</v>
      </c>
      <c r="C652" s="28" t="s">
        <v>36</v>
      </c>
      <c r="D652" s="32">
        <v>90000</v>
      </c>
      <c r="E652" s="29">
        <v>8</v>
      </c>
      <c r="F652" s="24">
        <v>20</v>
      </c>
      <c r="G652" s="24">
        <v>10</v>
      </c>
      <c r="H652" s="24">
        <v>1</v>
      </c>
      <c r="I652" s="24">
        <v>1</v>
      </c>
      <c r="J652" s="24">
        <v>174</v>
      </c>
      <c r="K652" s="24">
        <v>0</v>
      </c>
      <c r="L652" s="24">
        <v>0</v>
      </c>
      <c r="M652" s="24">
        <v>0</v>
      </c>
    </row>
    <row r="653" spans="1:33">
      <c r="A653" s="41" t="s">
        <v>770</v>
      </c>
      <c r="B653" s="28" t="s">
        <v>830</v>
      </c>
      <c r="C653" s="28" t="s">
        <v>37</v>
      </c>
      <c r="D653" s="32">
        <v>27000</v>
      </c>
      <c r="E653" s="29">
        <v>8</v>
      </c>
      <c r="F653" s="24">
        <v>0</v>
      </c>
      <c r="G653" s="24">
        <v>0</v>
      </c>
      <c r="H653" s="24">
        <v>0</v>
      </c>
      <c r="I653" s="24">
        <v>0</v>
      </c>
      <c r="J653" s="24">
        <v>0</v>
      </c>
      <c r="K653" s="24">
        <v>0</v>
      </c>
      <c r="L653" s="24">
        <v>0</v>
      </c>
      <c r="M653" s="24">
        <v>0</v>
      </c>
    </row>
    <row r="654" spans="1:33">
      <c r="A654" s="41" t="s">
        <v>771</v>
      </c>
      <c r="B654" s="28" t="s">
        <v>830</v>
      </c>
      <c r="C654" s="28" t="s">
        <v>38</v>
      </c>
      <c r="D654" s="32">
        <v>81000</v>
      </c>
      <c r="E654" s="29">
        <v>8</v>
      </c>
      <c r="K654" s="24">
        <v>4</v>
      </c>
      <c r="L654" s="24">
        <v>14</v>
      </c>
      <c r="M654" s="24">
        <v>0</v>
      </c>
      <c r="N654" s="24">
        <v>4</v>
      </c>
      <c r="O654" s="24">
        <v>0</v>
      </c>
      <c r="P654" s="24">
        <v>60</v>
      </c>
      <c r="Q654" s="24">
        <v>0</v>
      </c>
      <c r="R654" s="24">
        <v>0</v>
      </c>
      <c r="S654" s="24">
        <v>0</v>
      </c>
      <c r="T654" s="24">
        <v>0</v>
      </c>
      <c r="U654" s="24">
        <v>0</v>
      </c>
      <c r="V654" s="24">
        <v>0</v>
      </c>
    </row>
    <row r="655" spans="1:33">
      <c r="A655" s="41" t="s">
        <v>772</v>
      </c>
      <c r="B655" s="28" t="s">
        <v>830</v>
      </c>
      <c r="C655" s="28" t="s">
        <v>39</v>
      </c>
      <c r="D655" s="32">
        <v>60000</v>
      </c>
      <c r="E655" s="29">
        <v>8</v>
      </c>
      <c r="K655" s="24">
        <v>0</v>
      </c>
      <c r="L655" s="24">
        <v>0</v>
      </c>
      <c r="M655" s="24">
        <v>0</v>
      </c>
      <c r="N655" s="24">
        <v>3</v>
      </c>
      <c r="O655" s="24">
        <v>1</v>
      </c>
      <c r="P655" s="24">
        <v>36</v>
      </c>
      <c r="Q655" s="24">
        <v>3</v>
      </c>
      <c r="R655" s="24">
        <v>52</v>
      </c>
      <c r="S655" s="24">
        <v>0</v>
      </c>
      <c r="T655" s="24">
        <v>1</v>
      </c>
      <c r="U655" s="24">
        <v>7</v>
      </c>
      <c r="V655" s="24">
        <v>0</v>
      </c>
    </row>
    <row r="656" spans="1:33">
      <c r="A656" s="41" t="s">
        <v>773</v>
      </c>
      <c r="B656" s="28" t="s">
        <v>830</v>
      </c>
      <c r="C656" s="28" t="s">
        <v>40</v>
      </c>
      <c r="D656" s="32">
        <v>43000</v>
      </c>
      <c r="E656" s="29">
        <v>8</v>
      </c>
      <c r="K656" s="24">
        <v>0</v>
      </c>
      <c r="L656" s="24">
        <v>0</v>
      </c>
      <c r="M656" s="24">
        <v>0</v>
      </c>
      <c r="N656" s="24">
        <v>0</v>
      </c>
      <c r="O656" s="24">
        <v>0</v>
      </c>
      <c r="P656" s="24">
        <v>0</v>
      </c>
      <c r="Q656" s="24">
        <v>0</v>
      </c>
      <c r="R656" s="24">
        <v>0</v>
      </c>
      <c r="S656" s="24">
        <v>0</v>
      </c>
      <c r="T656" s="24">
        <v>0</v>
      </c>
      <c r="U656" s="24">
        <v>0</v>
      </c>
      <c r="V656" s="24">
        <v>0</v>
      </c>
    </row>
    <row r="657" spans="1:27">
      <c r="A657" s="41" t="s">
        <v>774</v>
      </c>
      <c r="B657" s="28" t="s">
        <v>830</v>
      </c>
      <c r="C657" s="28" t="s">
        <v>41</v>
      </c>
      <c r="D657" s="32">
        <v>35000</v>
      </c>
      <c r="E657" s="29">
        <v>8</v>
      </c>
      <c r="K657" s="24">
        <v>0</v>
      </c>
      <c r="L657" s="24">
        <v>0</v>
      </c>
      <c r="M657" s="24">
        <v>0</v>
      </c>
      <c r="N657" s="24">
        <v>0</v>
      </c>
      <c r="O657" s="24">
        <v>0</v>
      </c>
      <c r="P657" s="24">
        <v>0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  <c r="V657" s="24">
        <v>0</v>
      </c>
    </row>
    <row r="658" spans="1:27">
      <c r="A658" s="41" t="s">
        <v>775</v>
      </c>
      <c r="B658" s="28" t="s">
        <v>830</v>
      </c>
      <c r="C658" s="28" t="s">
        <v>42</v>
      </c>
      <c r="D658" s="32">
        <v>73000</v>
      </c>
      <c r="E658" s="29">
        <v>8</v>
      </c>
      <c r="K658" s="24">
        <v>0</v>
      </c>
      <c r="L658" s="24">
        <v>0</v>
      </c>
      <c r="M658" s="24">
        <v>0</v>
      </c>
      <c r="N658" s="24">
        <v>0</v>
      </c>
      <c r="O658" s="24">
        <v>0</v>
      </c>
      <c r="P658" s="24">
        <v>0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24">
        <v>0</v>
      </c>
    </row>
    <row r="659" spans="1:27">
      <c r="A659" s="41" t="s">
        <v>776</v>
      </c>
      <c r="B659" s="28" t="s">
        <v>830</v>
      </c>
      <c r="C659" s="28" t="s">
        <v>43</v>
      </c>
      <c r="D659" s="32">
        <v>77000</v>
      </c>
      <c r="E659" s="29">
        <v>8</v>
      </c>
      <c r="K659" s="24">
        <v>0</v>
      </c>
      <c r="L659" s="24">
        <v>0</v>
      </c>
      <c r="M659" s="24">
        <v>0</v>
      </c>
      <c r="N659" s="24">
        <v>3</v>
      </c>
      <c r="O659" s="24">
        <v>0</v>
      </c>
      <c r="P659" s="24">
        <v>78</v>
      </c>
      <c r="Q659" s="24">
        <v>0</v>
      </c>
      <c r="R659" s="24">
        <v>0</v>
      </c>
      <c r="S659" s="24">
        <v>0</v>
      </c>
      <c r="T659" s="24">
        <v>0</v>
      </c>
      <c r="U659" s="24">
        <v>0</v>
      </c>
      <c r="V659" s="24">
        <v>0</v>
      </c>
    </row>
    <row r="660" spans="1:27">
      <c r="A660" s="41" t="s">
        <v>777</v>
      </c>
      <c r="B660" s="28" t="s">
        <v>830</v>
      </c>
      <c r="C660" s="28" t="s">
        <v>44</v>
      </c>
      <c r="D660" s="32">
        <v>37000</v>
      </c>
      <c r="E660" s="29">
        <v>8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  <c r="V660" s="24">
        <v>0</v>
      </c>
    </row>
    <row r="661" spans="1:27">
      <c r="A661" s="41" t="s">
        <v>778</v>
      </c>
      <c r="B661" s="28" t="s">
        <v>830</v>
      </c>
      <c r="C661" s="28" t="s">
        <v>45</v>
      </c>
      <c r="D661" s="32">
        <v>10000</v>
      </c>
      <c r="E661" s="29">
        <v>8</v>
      </c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0</v>
      </c>
    </row>
    <row r="662" spans="1:27">
      <c r="A662" s="41" t="s">
        <v>779</v>
      </c>
      <c r="B662" s="28" t="s">
        <v>830</v>
      </c>
      <c r="C662" s="28" t="s">
        <v>46</v>
      </c>
      <c r="D662" s="32">
        <v>31000</v>
      </c>
      <c r="E662" s="29">
        <v>8</v>
      </c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  <c r="V662" s="24">
        <v>0</v>
      </c>
    </row>
    <row r="663" spans="1:27">
      <c r="A663" s="41" t="s">
        <v>780</v>
      </c>
      <c r="B663" s="28" t="s">
        <v>830</v>
      </c>
      <c r="C663" s="28" t="s">
        <v>47</v>
      </c>
      <c r="D663" s="32">
        <v>10000</v>
      </c>
      <c r="E663" s="29">
        <v>8</v>
      </c>
      <c r="K663" s="24">
        <v>0</v>
      </c>
      <c r="L663" s="24">
        <v>0</v>
      </c>
      <c r="M663" s="24">
        <v>0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</row>
    <row r="664" spans="1:27">
      <c r="A664" s="41" t="s">
        <v>781</v>
      </c>
      <c r="B664" s="28" t="s">
        <v>830</v>
      </c>
      <c r="C664" s="28" t="s">
        <v>48</v>
      </c>
      <c r="D664" s="32">
        <v>13000</v>
      </c>
      <c r="E664" s="29">
        <v>8</v>
      </c>
      <c r="X664" s="24">
        <v>0</v>
      </c>
      <c r="Y664" s="24">
        <v>0</v>
      </c>
      <c r="Z664" s="24">
        <v>0</v>
      </c>
      <c r="AA664" s="24">
        <v>0</v>
      </c>
    </row>
    <row r="665" spans="1:27">
      <c r="A665" s="41" t="s">
        <v>782</v>
      </c>
      <c r="B665" s="28" t="s">
        <v>830</v>
      </c>
      <c r="C665" s="28" t="s">
        <v>49</v>
      </c>
      <c r="D665" s="32">
        <v>13000</v>
      </c>
      <c r="E665" s="29">
        <v>8</v>
      </c>
      <c r="X665" s="24">
        <v>0</v>
      </c>
      <c r="Y665" s="24">
        <v>0</v>
      </c>
      <c r="Z665" s="24">
        <v>0</v>
      </c>
      <c r="AA665" s="24">
        <v>0</v>
      </c>
    </row>
    <row r="666" spans="1:27">
      <c r="A666" s="41" t="s">
        <v>783</v>
      </c>
      <c r="B666" s="28" t="s">
        <v>830</v>
      </c>
      <c r="C666" s="28" t="s">
        <v>50</v>
      </c>
      <c r="D666" s="32">
        <v>13000</v>
      </c>
      <c r="E666" s="29">
        <v>8</v>
      </c>
      <c r="X666" s="24">
        <v>0</v>
      </c>
      <c r="Y666" s="24">
        <v>0</v>
      </c>
      <c r="Z666" s="24">
        <v>0</v>
      </c>
      <c r="AA666" s="24">
        <v>0</v>
      </c>
    </row>
    <row r="667" spans="1:27">
      <c r="A667" s="41" t="s">
        <v>784</v>
      </c>
      <c r="B667" s="28" t="s">
        <v>830</v>
      </c>
      <c r="C667" s="28" t="s">
        <v>51</v>
      </c>
      <c r="D667" s="32">
        <v>29000</v>
      </c>
      <c r="E667" s="29">
        <v>8</v>
      </c>
      <c r="X667" s="24">
        <v>0</v>
      </c>
      <c r="Y667" s="24">
        <v>0</v>
      </c>
      <c r="Z667" s="24">
        <v>0</v>
      </c>
      <c r="AA667" s="24">
        <v>0</v>
      </c>
    </row>
    <row r="668" spans="1:27">
      <c r="A668" s="41" t="s">
        <v>785</v>
      </c>
      <c r="B668" s="28" t="s">
        <v>830</v>
      </c>
      <c r="C668" s="28" t="s">
        <v>52</v>
      </c>
      <c r="D668" s="32">
        <v>29000</v>
      </c>
      <c r="E668" s="29">
        <v>8</v>
      </c>
      <c r="X668" s="24">
        <v>0</v>
      </c>
      <c r="Y668" s="24">
        <v>0</v>
      </c>
      <c r="Z668" s="24">
        <v>0</v>
      </c>
      <c r="AA668" s="24">
        <v>0</v>
      </c>
    </row>
    <row r="669" spans="1:27">
      <c r="A669" s="41" t="s">
        <v>786</v>
      </c>
      <c r="B669" s="28" t="s">
        <v>830</v>
      </c>
      <c r="C669" s="28" t="s">
        <v>53</v>
      </c>
      <c r="D669" s="32">
        <v>30000</v>
      </c>
      <c r="E669" s="29">
        <v>8</v>
      </c>
      <c r="X669" s="24">
        <v>0</v>
      </c>
      <c r="Y669" s="24">
        <v>0</v>
      </c>
      <c r="Z669" s="24">
        <v>0</v>
      </c>
      <c r="AA669" s="24">
        <v>0</v>
      </c>
    </row>
    <row r="670" spans="1:27">
      <c r="A670" s="41" t="s">
        <v>787</v>
      </c>
      <c r="B670" s="28" t="s">
        <v>830</v>
      </c>
      <c r="C670" s="28" t="s">
        <v>54</v>
      </c>
      <c r="D670" s="32">
        <v>29000</v>
      </c>
      <c r="E670" s="29">
        <v>8</v>
      </c>
      <c r="X670" s="24">
        <v>0</v>
      </c>
      <c r="Y670" s="24">
        <v>0</v>
      </c>
      <c r="Z670" s="24">
        <v>0</v>
      </c>
      <c r="AA670" s="24">
        <v>0</v>
      </c>
    </row>
    <row r="671" spans="1:27">
      <c r="A671" s="41" t="s">
        <v>788</v>
      </c>
      <c r="B671" s="28" t="s">
        <v>830</v>
      </c>
      <c r="C671" s="28" t="s">
        <v>55</v>
      </c>
      <c r="D671" s="32">
        <v>44000</v>
      </c>
      <c r="E671" s="29">
        <v>8</v>
      </c>
      <c r="X671" s="24">
        <v>0</v>
      </c>
      <c r="Y671" s="24">
        <v>0</v>
      </c>
      <c r="Z671" s="24">
        <v>0</v>
      </c>
      <c r="AA671" s="24">
        <v>0</v>
      </c>
    </row>
    <row r="672" spans="1:27">
      <c r="A672" s="41" t="s">
        <v>789</v>
      </c>
      <c r="B672" s="28" t="s">
        <v>830</v>
      </c>
      <c r="C672" s="28" t="s">
        <v>56</v>
      </c>
      <c r="D672" s="32">
        <v>44000</v>
      </c>
      <c r="E672" s="29">
        <v>8</v>
      </c>
      <c r="X672" s="24">
        <v>0</v>
      </c>
      <c r="Y672" s="24">
        <v>0</v>
      </c>
      <c r="Z672" s="24">
        <v>0</v>
      </c>
      <c r="AA672" s="24">
        <v>0</v>
      </c>
    </row>
    <row r="673" spans="1:33">
      <c r="A673" s="41" t="s">
        <v>790</v>
      </c>
      <c r="B673" s="28" t="s">
        <v>830</v>
      </c>
      <c r="C673" s="28" t="s">
        <v>57</v>
      </c>
      <c r="D673" s="32">
        <v>88000</v>
      </c>
      <c r="E673" s="29">
        <v>8</v>
      </c>
      <c r="X673" s="24">
        <v>0</v>
      </c>
      <c r="Y673" s="24">
        <v>0</v>
      </c>
      <c r="Z673" s="24">
        <v>0</v>
      </c>
      <c r="AA673" s="24">
        <v>0</v>
      </c>
    </row>
    <row r="674" spans="1:33">
      <c r="A674" s="41" t="s">
        <v>791</v>
      </c>
      <c r="B674" s="28" t="s">
        <v>830</v>
      </c>
      <c r="C674" s="28" t="s">
        <v>58</v>
      </c>
      <c r="D674" s="32">
        <v>49000</v>
      </c>
      <c r="E674" s="29">
        <v>8</v>
      </c>
      <c r="X674" s="24">
        <v>0</v>
      </c>
      <c r="Y674" s="24">
        <v>1</v>
      </c>
      <c r="Z674" s="24">
        <v>0</v>
      </c>
      <c r="AA674" s="24">
        <v>1</v>
      </c>
    </row>
    <row r="675" spans="1:33">
      <c r="A675" s="41" t="s">
        <v>792</v>
      </c>
      <c r="B675" s="28" t="s">
        <v>830</v>
      </c>
      <c r="C675" s="28" t="s">
        <v>59</v>
      </c>
      <c r="D675" s="32">
        <v>26000</v>
      </c>
      <c r="E675" s="29">
        <v>8</v>
      </c>
      <c r="AB675" s="24">
        <v>1</v>
      </c>
      <c r="AC675" s="24">
        <v>1</v>
      </c>
      <c r="AD675" s="24">
        <v>2</v>
      </c>
      <c r="AE675" s="24">
        <v>1</v>
      </c>
    </row>
    <row r="676" spans="1:33">
      <c r="A676" s="41" t="s">
        <v>793</v>
      </c>
      <c r="B676" s="28" t="s">
        <v>830</v>
      </c>
      <c r="C676" s="28" t="s">
        <v>60</v>
      </c>
      <c r="D676" s="32">
        <v>19000</v>
      </c>
      <c r="E676" s="29">
        <v>8</v>
      </c>
      <c r="AF676" s="24">
        <v>2</v>
      </c>
      <c r="AG676" s="24">
        <v>130</v>
      </c>
    </row>
    <row r="677" spans="1:33">
      <c r="A677" s="34" t="s">
        <v>794</v>
      </c>
      <c r="B677" s="28" t="s">
        <v>831</v>
      </c>
      <c r="C677" s="28" t="s">
        <v>36</v>
      </c>
      <c r="D677" s="32">
        <v>101000</v>
      </c>
      <c r="E677" s="29">
        <v>8</v>
      </c>
      <c r="F677" s="24">
        <v>7</v>
      </c>
      <c r="G677" s="24">
        <v>5</v>
      </c>
      <c r="H677" s="24">
        <v>1</v>
      </c>
      <c r="I677" s="24">
        <v>0</v>
      </c>
      <c r="J677" s="24">
        <v>121</v>
      </c>
      <c r="K677" s="24">
        <v>1</v>
      </c>
      <c r="L677" s="24">
        <v>27</v>
      </c>
      <c r="M677" s="24">
        <v>0</v>
      </c>
    </row>
    <row r="678" spans="1:33">
      <c r="A678" s="34" t="s">
        <v>795</v>
      </c>
      <c r="B678" s="28" t="s">
        <v>831</v>
      </c>
      <c r="C678" s="28" t="s">
        <v>37</v>
      </c>
      <c r="D678" s="32">
        <v>20000</v>
      </c>
      <c r="E678" s="29">
        <v>8</v>
      </c>
      <c r="F678" s="24">
        <v>0</v>
      </c>
      <c r="G678" s="24">
        <v>0</v>
      </c>
      <c r="H678" s="24">
        <v>0</v>
      </c>
      <c r="I678" s="24">
        <v>0</v>
      </c>
      <c r="J678" s="24">
        <v>0</v>
      </c>
      <c r="K678" s="24">
        <v>0</v>
      </c>
      <c r="L678" s="24">
        <v>0</v>
      </c>
      <c r="M678" s="24">
        <v>0</v>
      </c>
    </row>
    <row r="679" spans="1:33">
      <c r="A679" s="34" t="s">
        <v>796</v>
      </c>
      <c r="B679" s="28" t="s">
        <v>831</v>
      </c>
      <c r="C679" s="28" t="s">
        <v>38</v>
      </c>
      <c r="D679" s="32">
        <v>84000</v>
      </c>
      <c r="E679" s="29">
        <v>8</v>
      </c>
      <c r="K679" s="24">
        <v>11</v>
      </c>
      <c r="L679" s="24">
        <v>62</v>
      </c>
      <c r="M679" s="24">
        <v>1</v>
      </c>
      <c r="N679" s="24">
        <v>1</v>
      </c>
      <c r="O679" s="24">
        <v>0</v>
      </c>
      <c r="P679" s="24">
        <v>43</v>
      </c>
      <c r="Q679" s="24">
        <v>0</v>
      </c>
      <c r="R679" s="24">
        <v>0</v>
      </c>
      <c r="S679" s="24">
        <v>0</v>
      </c>
      <c r="T679" s="24">
        <v>0</v>
      </c>
      <c r="U679" s="24">
        <v>0</v>
      </c>
      <c r="V679" s="24">
        <v>0</v>
      </c>
    </row>
    <row r="680" spans="1:33">
      <c r="A680" s="34" t="s">
        <v>797</v>
      </c>
      <c r="B680" s="28" t="s">
        <v>831</v>
      </c>
      <c r="C680" s="28" t="s">
        <v>39</v>
      </c>
      <c r="D680" s="32">
        <v>35000</v>
      </c>
      <c r="E680" s="29">
        <v>8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  <c r="V680" s="24">
        <v>0</v>
      </c>
    </row>
    <row r="681" spans="1:33">
      <c r="A681" s="34" t="s">
        <v>798</v>
      </c>
      <c r="B681" s="28" t="s">
        <v>831</v>
      </c>
      <c r="C681" s="28" t="s">
        <v>40</v>
      </c>
      <c r="D681" s="32">
        <v>19000</v>
      </c>
      <c r="E681" s="29">
        <v>8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0</v>
      </c>
    </row>
    <row r="682" spans="1:33">
      <c r="A682" s="34" t="s">
        <v>799</v>
      </c>
      <c r="B682" s="28" t="s">
        <v>831</v>
      </c>
      <c r="C682" s="28" t="s">
        <v>41</v>
      </c>
      <c r="D682" s="32">
        <v>18000</v>
      </c>
      <c r="E682" s="29">
        <v>8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</row>
    <row r="683" spans="1:33">
      <c r="A683" s="34" t="s">
        <v>800</v>
      </c>
      <c r="B683" s="28" t="s">
        <v>831</v>
      </c>
      <c r="C683" s="28" t="s">
        <v>42</v>
      </c>
      <c r="D683" s="32">
        <v>72000</v>
      </c>
      <c r="E683" s="29">
        <v>8</v>
      </c>
      <c r="K683" s="24">
        <v>0</v>
      </c>
      <c r="L683" s="24">
        <v>0</v>
      </c>
      <c r="M683" s="24">
        <v>0</v>
      </c>
      <c r="N683" s="24">
        <v>2</v>
      </c>
      <c r="O683" s="24">
        <v>1</v>
      </c>
      <c r="P683" s="24">
        <v>47</v>
      </c>
      <c r="Q683" s="24">
        <v>0</v>
      </c>
      <c r="R683" s="24">
        <v>0</v>
      </c>
      <c r="S683" s="24">
        <v>0</v>
      </c>
      <c r="T683" s="24">
        <v>0</v>
      </c>
      <c r="U683" s="24">
        <v>0</v>
      </c>
      <c r="V683" s="24">
        <v>0</v>
      </c>
    </row>
    <row r="684" spans="1:33">
      <c r="A684" s="34" t="s">
        <v>801</v>
      </c>
      <c r="B684" s="28" t="s">
        <v>831</v>
      </c>
      <c r="C684" s="28" t="s">
        <v>43</v>
      </c>
      <c r="D684" s="32">
        <v>61000</v>
      </c>
      <c r="E684" s="29">
        <v>8</v>
      </c>
      <c r="K684" s="24">
        <v>0</v>
      </c>
      <c r="L684" s="24">
        <v>0</v>
      </c>
      <c r="M684" s="24">
        <v>0</v>
      </c>
      <c r="N684" s="24">
        <v>1</v>
      </c>
      <c r="O684" s="24">
        <v>0</v>
      </c>
      <c r="P684" s="24">
        <v>19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  <c r="V684" s="24">
        <v>0</v>
      </c>
    </row>
    <row r="685" spans="1:33">
      <c r="A685" s="34" t="s">
        <v>802</v>
      </c>
      <c r="B685" s="28" t="s">
        <v>831</v>
      </c>
      <c r="C685" s="28" t="s">
        <v>44</v>
      </c>
      <c r="D685" s="32">
        <v>22000</v>
      </c>
      <c r="E685" s="29">
        <v>8</v>
      </c>
      <c r="K685" s="24">
        <v>0</v>
      </c>
      <c r="L685" s="24">
        <v>0</v>
      </c>
      <c r="M685" s="24">
        <v>0</v>
      </c>
      <c r="N685" s="24">
        <v>0</v>
      </c>
      <c r="O685" s="24">
        <v>0</v>
      </c>
      <c r="P685" s="24">
        <v>0</v>
      </c>
      <c r="Q685" s="24">
        <v>0</v>
      </c>
      <c r="R685" s="24">
        <v>0</v>
      </c>
      <c r="S685" s="24">
        <v>0</v>
      </c>
      <c r="T685" s="24">
        <v>0</v>
      </c>
      <c r="U685" s="24">
        <v>0</v>
      </c>
      <c r="V685" s="24">
        <v>0</v>
      </c>
    </row>
    <row r="686" spans="1:33">
      <c r="A686" s="34" t="s">
        <v>803</v>
      </c>
      <c r="B686" s="28" t="s">
        <v>831</v>
      </c>
      <c r="C686" s="28" t="s">
        <v>45</v>
      </c>
      <c r="D686" s="32">
        <v>23000</v>
      </c>
      <c r="E686" s="29">
        <v>8</v>
      </c>
      <c r="K686" s="24">
        <v>0</v>
      </c>
      <c r="L686" s="24">
        <v>0</v>
      </c>
      <c r="M686" s="24">
        <v>0</v>
      </c>
      <c r="N686" s="24">
        <v>0</v>
      </c>
      <c r="O686" s="24">
        <v>0</v>
      </c>
      <c r="P686" s="24">
        <v>0</v>
      </c>
      <c r="Q686" s="24">
        <v>3</v>
      </c>
      <c r="R686" s="24">
        <v>47</v>
      </c>
      <c r="S686" s="24">
        <v>0</v>
      </c>
      <c r="T686" s="24">
        <v>2</v>
      </c>
      <c r="U686" s="24">
        <v>15</v>
      </c>
      <c r="V686" s="24">
        <v>0</v>
      </c>
    </row>
    <row r="687" spans="1:33">
      <c r="A687" s="34" t="s">
        <v>804</v>
      </c>
      <c r="B687" s="28" t="s">
        <v>831</v>
      </c>
      <c r="C687" s="28" t="s">
        <v>46</v>
      </c>
      <c r="D687" s="32">
        <v>63000</v>
      </c>
      <c r="E687" s="29">
        <v>8</v>
      </c>
      <c r="K687" s="24">
        <v>0</v>
      </c>
      <c r="L687" s="24">
        <v>0</v>
      </c>
      <c r="M687" s="24">
        <v>0</v>
      </c>
      <c r="N687" s="24">
        <v>1</v>
      </c>
      <c r="O687" s="24">
        <v>0</v>
      </c>
      <c r="P687" s="24">
        <v>12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  <c r="V687" s="24">
        <v>0</v>
      </c>
    </row>
    <row r="688" spans="1:33">
      <c r="A688" s="34" t="s">
        <v>805</v>
      </c>
      <c r="B688" s="28" t="s">
        <v>831</v>
      </c>
      <c r="C688" s="28" t="s">
        <v>47</v>
      </c>
      <c r="D688" s="32">
        <v>13000</v>
      </c>
      <c r="E688" s="29">
        <v>8</v>
      </c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0</v>
      </c>
    </row>
    <row r="689" spans="1:33">
      <c r="A689" s="34" t="s">
        <v>806</v>
      </c>
      <c r="B689" s="28" t="s">
        <v>831</v>
      </c>
      <c r="C689" s="28" t="s">
        <v>48</v>
      </c>
      <c r="D689" s="32">
        <v>16000</v>
      </c>
      <c r="E689" s="29">
        <v>8</v>
      </c>
      <c r="X689" s="24">
        <v>0</v>
      </c>
      <c r="Y689" s="24">
        <v>0</v>
      </c>
      <c r="Z689" s="24">
        <v>0</v>
      </c>
      <c r="AA689" s="24">
        <v>0</v>
      </c>
    </row>
    <row r="690" spans="1:33">
      <c r="A690" s="34" t="s">
        <v>807</v>
      </c>
      <c r="B690" s="28" t="s">
        <v>831</v>
      </c>
      <c r="C690" s="28" t="s">
        <v>49</v>
      </c>
      <c r="D690" s="32">
        <v>22000</v>
      </c>
      <c r="E690" s="29">
        <v>8</v>
      </c>
      <c r="X690" s="24">
        <v>0</v>
      </c>
      <c r="Y690" s="24">
        <v>0</v>
      </c>
      <c r="Z690" s="24">
        <v>0</v>
      </c>
      <c r="AA690" s="24">
        <v>0</v>
      </c>
    </row>
    <row r="691" spans="1:33">
      <c r="A691" s="34" t="s">
        <v>808</v>
      </c>
      <c r="B691" s="28" t="s">
        <v>831</v>
      </c>
      <c r="C691" s="28" t="s">
        <v>50</v>
      </c>
      <c r="D691" s="32">
        <v>20000</v>
      </c>
      <c r="E691" s="29">
        <v>8</v>
      </c>
      <c r="X691" s="24">
        <v>0</v>
      </c>
      <c r="Y691" s="24">
        <v>0</v>
      </c>
      <c r="Z691" s="24">
        <v>0</v>
      </c>
      <c r="AA691" s="24">
        <v>0</v>
      </c>
    </row>
    <row r="692" spans="1:33">
      <c r="A692" s="34" t="s">
        <v>809</v>
      </c>
      <c r="B692" s="28" t="s">
        <v>831</v>
      </c>
      <c r="C692" s="28" t="s">
        <v>51</v>
      </c>
      <c r="D692" s="32">
        <v>21000</v>
      </c>
      <c r="E692" s="29">
        <v>8</v>
      </c>
      <c r="X692" s="24">
        <v>0</v>
      </c>
      <c r="Y692" s="24">
        <v>0</v>
      </c>
      <c r="Z692" s="24">
        <v>0</v>
      </c>
      <c r="AA692" s="24">
        <v>0</v>
      </c>
    </row>
    <row r="693" spans="1:33">
      <c r="A693" s="34" t="s">
        <v>810</v>
      </c>
      <c r="B693" s="28" t="s">
        <v>831</v>
      </c>
      <c r="C693" s="28" t="s">
        <v>52</v>
      </c>
      <c r="D693" s="32">
        <v>21000</v>
      </c>
      <c r="E693" s="29">
        <v>8</v>
      </c>
      <c r="X693" s="24">
        <v>0</v>
      </c>
      <c r="Y693" s="24">
        <v>0</v>
      </c>
      <c r="Z693" s="24">
        <v>0</v>
      </c>
      <c r="AA693" s="24">
        <v>0</v>
      </c>
    </row>
    <row r="694" spans="1:33">
      <c r="A694" s="34" t="s">
        <v>811</v>
      </c>
      <c r="B694" s="28" t="s">
        <v>831</v>
      </c>
      <c r="C694" s="28" t="s">
        <v>53</v>
      </c>
      <c r="D694" s="32">
        <v>27000</v>
      </c>
      <c r="E694" s="29">
        <v>8</v>
      </c>
      <c r="X694" s="24">
        <v>0</v>
      </c>
      <c r="Y694" s="24">
        <v>0</v>
      </c>
      <c r="Z694" s="24">
        <v>0</v>
      </c>
      <c r="AA694" s="24">
        <v>0</v>
      </c>
    </row>
    <row r="695" spans="1:33">
      <c r="A695" s="34" t="s">
        <v>812</v>
      </c>
      <c r="B695" s="28" t="s">
        <v>831</v>
      </c>
      <c r="C695" s="28" t="s">
        <v>54</v>
      </c>
      <c r="D695" s="32">
        <v>49000</v>
      </c>
      <c r="E695" s="29">
        <v>8</v>
      </c>
      <c r="X695" s="24">
        <v>0</v>
      </c>
      <c r="Y695" s="24">
        <v>0</v>
      </c>
      <c r="Z695" s="24">
        <v>0</v>
      </c>
      <c r="AA695" s="24">
        <v>0</v>
      </c>
    </row>
    <row r="696" spans="1:33">
      <c r="A696" s="34" t="s">
        <v>813</v>
      </c>
      <c r="B696" s="28" t="s">
        <v>831</v>
      </c>
      <c r="C696" s="28" t="s">
        <v>55</v>
      </c>
      <c r="D696" s="32">
        <v>45000</v>
      </c>
      <c r="E696" s="29">
        <v>8</v>
      </c>
      <c r="X696" s="24">
        <v>0</v>
      </c>
      <c r="Y696" s="24">
        <v>0</v>
      </c>
      <c r="Z696" s="24">
        <v>0</v>
      </c>
      <c r="AA696" s="24">
        <v>0</v>
      </c>
    </row>
    <row r="697" spans="1:33">
      <c r="A697" s="34" t="s">
        <v>814</v>
      </c>
      <c r="B697" s="28" t="s">
        <v>831</v>
      </c>
      <c r="C697" s="28" t="s">
        <v>56</v>
      </c>
      <c r="D697" s="32">
        <v>53000</v>
      </c>
      <c r="E697" s="29">
        <v>8</v>
      </c>
      <c r="X697" s="24">
        <v>0</v>
      </c>
      <c r="Y697" s="24">
        <v>0</v>
      </c>
      <c r="Z697" s="24">
        <v>0</v>
      </c>
      <c r="AA697" s="24">
        <v>0</v>
      </c>
    </row>
    <row r="698" spans="1:33">
      <c r="A698" s="34" t="s">
        <v>815</v>
      </c>
      <c r="B698" s="28" t="s">
        <v>831</v>
      </c>
      <c r="C698" s="28" t="s">
        <v>57</v>
      </c>
      <c r="D698" s="32">
        <v>46000</v>
      </c>
      <c r="E698" s="29">
        <v>8</v>
      </c>
      <c r="X698" s="24">
        <v>0</v>
      </c>
      <c r="Y698" s="24">
        <v>0</v>
      </c>
      <c r="Z698" s="24">
        <v>0</v>
      </c>
      <c r="AA698" s="24">
        <v>0</v>
      </c>
    </row>
    <row r="699" spans="1:33">
      <c r="A699" s="34" t="s">
        <v>816</v>
      </c>
      <c r="B699" s="28" t="s">
        <v>831</v>
      </c>
      <c r="C699" s="28" t="s">
        <v>58</v>
      </c>
      <c r="D699" s="32">
        <v>73000</v>
      </c>
      <c r="E699" s="29">
        <v>8</v>
      </c>
      <c r="X699" s="24">
        <v>0</v>
      </c>
      <c r="Y699" s="24">
        <v>0</v>
      </c>
      <c r="Z699" s="24">
        <v>0</v>
      </c>
      <c r="AA699" s="24">
        <v>0</v>
      </c>
    </row>
    <row r="700" spans="1:33">
      <c r="A700" s="34" t="s">
        <v>817</v>
      </c>
      <c r="B700" s="28" t="s">
        <v>831</v>
      </c>
      <c r="C700" s="28" t="s">
        <v>59</v>
      </c>
      <c r="D700" s="32">
        <v>37000</v>
      </c>
      <c r="E700" s="29">
        <v>8</v>
      </c>
      <c r="AB700" s="24">
        <v>3</v>
      </c>
      <c r="AC700" s="24">
        <v>3</v>
      </c>
      <c r="AD700" s="24">
        <v>0</v>
      </c>
      <c r="AE700" s="24">
        <v>0</v>
      </c>
    </row>
    <row r="701" spans="1:33">
      <c r="A701" s="34" t="s">
        <v>818</v>
      </c>
      <c r="B701" s="28" t="s">
        <v>831</v>
      </c>
      <c r="C701" s="28" t="s">
        <v>60</v>
      </c>
      <c r="D701" s="32">
        <v>15000</v>
      </c>
      <c r="E701" s="29">
        <v>8</v>
      </c>
      <c r="AF701" s="24">
        <v>1</v>
      </c>
      <c r="AG701" s="24">
        <v>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A6" sqref="A6"/>
    </sheetView>
  </sheetViews>
  <sheetFormatPr defaultRowHeight="15"/>
  <cols>
    <col min="1" max="1" width="24.85546875" bestFit="1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24" t="s">
        <v>837</v>
      </c>
      <c r="B6">
        <f>SUM(IP!E14:E24)</f>
        <v>2</v>
      </c>
      <c r="C6" s="2">
        <f>SUM('Team Stats'!J2:K2)</f>
        <v>254</v>
      </c>
      <c r="D6">
        <f>'Team Stats'!I2</f>
        <v>28</v>
      </c>
      <c r="E6">
        <f>IF(C6&lt;101,5,IF(C6&lt;201,3,IF(C6&lt;301,0,IF(C6&lt;351,-1,IF(C6&lt;401,-2,-4)))))</f>
        <v>0</v>
      </c>
      <c r="F6">
        <f>IF(D6=0,10,IF(D6&lt;4,9,IF(D6&lt;8,8,IF(D6&lt;11,6,IF(D6&lt;15,4,IF(D6&lt;22,2,IF(D6&lt;29,0,IF(D6&lt;36,-1,IF(D6&lt;50,-3,-5)))))))))</f>
        <v>0</v>
      </c>
      <c r="G6">
        <f>SUM(IP!S2:S26,IP!V2:V26)</f>
        <v>0</v>
      </c>
      <c r="H6">
        <f>G6*N2</f>
        <v>0</v>
      </c>
      <c r="I6" s="25">
        <f>IF(B6+C6+D6=0,"0",SUM(B6,E6,F6,H6))</f>
        <v>2</v>
      </c>
    </row>
    <row r="7" spans="1:29">
      <c r="A7" s="24" t="s">
        <v>838</v>
      </c>
      <c r="B7">
        <f>SUM(IP!E39:E49)</f>
        <v>0</v>
      </c>
      <c r="C7" s="2">
        <f>SUM('Team Stats'!J3:K3)</f>
        <v>283</v>
      </c>
      <c r="D7" s="2">
        <f>'Team Stats'!I3</f>
        <v>34</v>
      </c>
      <c r="E7" s="2">
        <f t="shared" ref="E7:E33" si="0">IF(C7&lt;101,5,IF(C7&lt;201,3,IF(C7&lt;301,0,IF(C7&lt;351,-1,IF(C7&lt;401,-2,-4)))))</f>
        <v>0</v>
      </c>
      <c r="F7" s="2">
        <f t="shared" ref="F7:F33" si="1">IF(D7=0,10,IF(D7&lt;4,9,IF(D7&lt;8,8,IF(D7&lt;11,6,IF(D7&lt;15,4,IF(D7&lt;22,2,IF(D7&lt;29,0,IF(D7&lt;36,-1,IF(D7&lt;50,-3,-5)))))))))</f>
        <v>-1</v>
      </c>
      <c r="G7" s="2">
        <f>SUM(IP!S27:S51,IP!V27:V51)</f>
        <v>0</v>
      </c>
      <c r="H7" s="2">
        <f t="shared" ref="H7:H33" si="2">G7*N3</f>
        <v>0</v>
      </c>
      <c r="I7" s="25">
        <f t="shared" ref="I7:I33" si="3">IF(B7+C7+D7=0,"0",SUM(B7,E7,F7,H7))</f>
        <v>-1</v>
      </c>
    </row>
    <row r="8" spans="1:29">
      <c r="A8" s="24" t="s">
        <v>839</v>
      </c>
      <c r="B8" s="2">
        <f>SUM(IP!E64:E74)</f>
        <v>7</v>
      </c>
      <c r="C8" s="2">
        <f>SUM('Team Stats'!J4:K4)</f>
        <v>213</v>
      </c>
      <c r="D8" s="2">
        <f>'Team Stats'!I4</f>
        <v>10</v>
      </c>
      <c r="E8" s="2">
        <f t="shared" si="0"/>
        <v>0</v>
      </c>
      <c r="F8" s="2">
        <f t="shared" si="1"/>
        <v>6</v>
      </c>
      <c r="G8" s="2">
        <f>SUM(IP!S52:S76,IP!V52:V76)</f>
        <v>0</v>
      </c>
      <c r="H8" s="2">
        <f t="shared" si="2"/>
        <v>0</v>
      </c>
      <c r="I8" s="25">
        <f t="shared" si="3"/>
        <v>13</v>
      </c>
    </row>
    <row r="9" spans="1:29">
      <c r="A9" s="24" t="s">
        <v>840</v>
      </c>
      <c r="B9" s="2">
        <f>SUM(IP!E89:E99)</f>
        <v>5</v>
      </c>
      <c r="C9" s="2">
        <f>SUM('Team Stats'!J5:K5)</f>
        <v>263</v>
      </c>
      <c r="D9" s="2">
        <f>'Team Stats'!I5</f>
        <v>28</v>
      </c>
      <c r="E9" s="2">
        <f t="shared" si="0"/>
        <v>0</v>
      </c>
      <c r="F9" s="2">
        <f t="shared" si="1"/>
        <v>0</v>
      </c>
      <c r="G9" s="2">
        <f>SUM(IP!S77:S101,IP!V77:V101)</f>
        <v>0</v>
      </c>
      <c r="H9" s="2">
        <f t="shared" si="2"/>
        <v>0</v>
      </c>
      <c r="I9" s="25">
        <f t="shared" si="3"/>
        <v>5</v>
      </c>
    </row>
    <row r="10" spans="1:29">
      <c r="A10" s="24" t="s">
        <v>841</v>
      </c>
      <c r="B10" s="2">
        <f>SUM(IP!E114:E124)</f>
        <v>3</v>
      </c>
      <c r="C10" s="2">
        <f>SUM('Team Stats'!J6:K6)</f>
        <v>307</v>
      </c>
      <c r="D10" s="2">
        <f>'Team Stats'!I6</f>
        <v>21</v>
      </c>
      <c r="E10" s="2">
        <f t="shared" si="0"/>
        <v>-1</v>
      </c>
      <c r="F10" s="2">
        <f t="shared" si="1"/>
        <v>2</v>
      </c>
      <c r="G10" s="2">
        <f>SUM(IP!S102:S126,IP!V102:V126)</f>
        <v>0</v>
      </c>
      <c r="H10" s="2">
        <f t="shared" si="2"/>
        <v>0</v>
      </c>
      <c r="I10" s="25">
        <f t="shared" si="3"/>
        <v>4</v>
      </c>
    </row>
    <row r="11" spans="1:29">
      <c r="A11" s="24" t="s">
        <v>842</v>
      </c>
      <c r="B11" s="2">
        <f>SUM(IP!E139:E149)</f>
        <v>0</v>
      </c>
      <c r="C11" s="2">
        <f>SUM('Team Stats'!J7:K7)</f>
        <v>328</v>
      </c>
      <c r="D11" s="2">
        <f>'Team Stats'!I7</f>
        <v>38</v>
      </c>
      <c r="E11" s="2">
        <f t="shared" si="0"/>
        <v>-1</v>
      </c>
      <c r="F11" s="2">
        <f t="shared" si="1"/>
        <v>-3</v>
      </c>
      <c r="G11" s="2">
        <f>SUM(IP!S127:S151,IP!V127:V151)</f>
        <v>0</v>
      </c>
      <c r="H11" s="2">
        <f t="shared" si="2"/>
        <v>0</v>
      </c>
      <c r="I11" s="25">
        <f t="shared" si="3"/>
        <v>-4</v>
      </c>
    </row>
    <row r="12" spans="1:29">
      <c r="A12" s="24" t="s">
        <v>843</v>
      </c>
      <c r="B12" s="2">
        <f>SUM(IP!E164:E174)</f>
        <v>0</v>
      </c>
      <c r="C12" s="2">
        <f>SUM('Team Stats'!J8:K8)</f>
        <v>262</v>
      </c>
      <c r="D12" s="2">
        <f>'Team Stats'!I8</f>
        <v>24</v>
      </c>
      <c r="E12" s="2">
        <f t="shared" si="0"/>
        <v>0</v>
      </c>
      <c r="F12" s="2">
        <f t="shared" si="1"/>
        <v>0</v>
      </c>
      <c r="G12" s="2">
        <f>SUM(IP!S152:S176,IP!V152:V176)</f>
        <v>0</v>
      </c>
      <c r="H12" s="2">
        <f t="shared" si="2"/>
        <v>0</v>
      </c>
      <c r="I12" s="25">
        <f t="shared" si="3"/>
        <v>0</v>
      </c>
    </row>
    <row r="13" spans="1:29">
      <c r="A13" s="24" t="s">
        <v>844</v>
      </c>
      <c r="B13" s="2">
        <f>SUM(IP!E189:E199)</f>
        <v>2</v>
      </c>
      <c r="C13" s="2">
        <f>SUM('Team Stats'!J9:K9)</f>
        <v>201</v>
      </c>
      <c r="D13" s="2">
        <f>'Team Stats'!I9</f>
        <v>21</v>
      </c>
      <c r="E13" s="2">
        <f t="shared" si="0"/>
        <v>0</v>
      </c>
      <c r="F13" s="2">
        <f t="shared" si="1"/>
        <v>2</v>
      </c>
      <c r="G13" s="2">
        <f>SUM(IP!S177:S201,IP!V177:V201)</f>
        <v>0</v>
      </c>
      <c r="H13" s="2">
        <f t="shared" si="2"/>
        <v>0</v>
      </c>
      <c r="I13" s="25">
        <f t="shared" si="3"/>
        <v>4</v>
      </c>
    </row>
    <row r="14" spans="1:29">
      <c r="A14" s="24" t="s">
        <v>845</v>
      </c>
      <c r="B14" s="2">
        <f>SUM(IP!E214:E224)</f>
        <v>2</v>
      </c>
      <c r="C14" s="2">
        <f>SUM('Team Stats'!J10:K10)</f>
        <v>164</v>
      </c>
      <c r="D14" s="2">
        <f>'Team Stats'!I10</f>
        <v>14</v>
      </c>
      <c r="E14" s="2">
        <f t="shared" si="0"/>
        <v>3</v>
      </c>
      <c r="F14" s="2">
        <f t="shared" si="1"/>
        <v>4</v>
      </c>
      <c r="G14" s="2">
        <f>SUM(IP!S202:S226,IP!V202:V226)</f>
        <v>0</v>
      </c>
      <c r="H14" s="2">
        <f t="shared" si="2"/>
        <v>0</v>
      </c>
      <c r="I14" s="25">
        <f t="shared" si="3"/>
        <v>9</v>
      </c>
    </row>
    <row r="15" spans="1:29">
      <c r="A15" s="24" t="s">
        <v>846</v>
      </c>
      <c r="B15" s="2">
        <f>SUM(IP!E239:E249)</f>
        <v>4</v>
      </c>
      <c r="C15" s="2">
        <f>SUM('Team Stats'!J11:K11)</f>
        <v>188</v>
      </c>
      <c r="D15" s="2">
        <f>'Team Stats'!I11</f>
        <v>10</v>
      </c>
      <c r="E15" s="2">
        <f t="shared" si="0"/>
        <v>3</v>
      </c>
      <c r="F15" s="2">
        <f t="shared" si="1"/>
        <v>6</v>
      </c>
      <c r="G15" s="2">
        <f>SUM(IP!S227:S251,IP!V227:V251)</f>
        <v>0</v>
      </c>
      <c r="H15" s="2">
        <f t="shared" si="2"/>
        <v>0</v>
      </c>
      <c r="I15" s="25">
        <f t="shared" si="3"/>
        <v>13</v>
      </c>
    </row>
    <row r="16" spans="1:29">
      <c r="A16" s="24" t="s">
        <v>847</v>
      </c>
      <c r="B16" s="2">
        <f>SUM(IP!E264:E274)</f>
        <v>0</v>
      </c>
      <c r="C16" s="2">
        <f>SUM('Team Stats'!J12:K12)</f>
        <v>272</v>
      </c>
      <c r="D16" s="2">
        <f>'Team Stats'!I12</f>
        <v>28</v>
      </c>
      <c r="E16" s="2">
        <f t="shared" si="0"/>
        <v>0</v>
      </c>
      <c r="F16" s="2">
        <f t="shared" si="1"/>
        <v>0</v>
      </c>
      <c r="G16" s="2">
        <f>SUM(IP!S252:S276,IP!V252:V276)</f>
        <v>0</v>
      </c>
      <c r="H16" s="2">
        <f t="shared" si="2"/>
        <v>0</v>
      </c>
      <c r="I16" s="25">
        <f t="shared" si="3"/>
        <v>0</v>
      </c>
    </row>
    <row r="17" spans="1:9">
      <c r="A17" s="24" t="s">
        <v>848</v>
      </c>
      <c r="B17" s="2">
        <f>SUM(IP!E289:E299)</f>
        <v>0</v>
      </c>
      <c r="C17" s="2">
        <f>SUM('Team Stats'!J13:K13)</f>
        <v>339</v>
      </c>
      <c r="D17" s="2">
        <f>'Team Stats'!I13</f>
        <v>28</v>
      </c>
      <c r="E17" s="2">
        <f t="shared" si="0"/>
        <v>-1</v>
      </c>
      <c r="F17" s="2">
        <f t="shared" si="1"/>
        <v>0</v>
      </c>
      <c r="G17" s="2">
        <f>SUM(IP!S277:S301,IP!V277:V301)</f>
        <v>0</v>
      </c>
      <c r="H17" s="2">
        <f t="shared" si="2"/>
        <v>0</v>
      </c>
      <c r="I17" s="25">
        <f t="shared" si="3"/>
        <v>-1</v>
      </c>
    </row>
    <row r="18" spans="1:9">
      <c r="A18" s="24" t="s">
        <v>849</v>
      </c>
      <c r="B18" s="2">
        <f>SUM(IP!E314:E324)</f>
        <v>2</v>
      </c>
      <c r="C18" s="2">
        <f>SUM('Team Stats'!J14:K14)</f>
        <v>349</v>
      </c>
      <c r="D18" s="2">
        <f>'Team Stats'!I14</f>
        <v>30</v>
      </c>
      <c r="E18" s="2">
        <f t="shared" si="0"/>
        <v>-1</v>
      </c>
      <c r="F18" s="2">
        <f t="shared" si="1"/>
        <v>-1</v>
      </c>
      <c r="G18" s="2">
        <f>SUM(IP!S302:S326,IP!V302:V326)</f>
        <v>0</v>
      </c>
      <c r="H18" s="2">
        <f t="shared" si="2"/>
        <v>0</v>
      </c>
      <c r="I18" s="25">
        <f t="shared" si="3"/>
        <v>0</v>
      </c>
    </row>
    <row r="19" spans="1:9">
      <c r="A19" s="24" t="s">
        <v>850</v>
      </c>
      <c r="B19" s="2">
        <f>SUM(IP!E339:E349)</f>
        <v>1</v>
      </c>
      <c r="C19" s="2">
        <f>SUM('Team Stats'!J15:K15)</f>
        <v>211</v>
      </c>
      <c r="D19" s="2">
        <f>'Team Stats'!I15</f>
        <v>21</v>
      </c>
      <c r="E19" s="2">
        <f t="shared" si="0"/>
        <v>0</v>
      </c>
      <c r="F19" s="2">
        <f t="shared" si="1"/>
        <v>2</v>
      </c>
      <c r="G19" s="2">
        <f>SUM(IP!S327:S351,IP!V327:V351)</f>
        <v>0</v>
      </c>
      <c r="H19" s="2">
        <f t="shared" si="2"/>
        <v>0</v>
      </c>
      <c r="I19" s="25">
        <f t="shared" si="3"/>
        <v>3</v>
      </c>
    </row>
    <row r="20" spans="1:9">
      <c r="A20" s="24" t="s">
        <v>851</v>
      </c>
      <c r="B20" s="2">
        <f>SUM(IP!E364:E374)</f>
        <v>3</v>
      </c>
      <c r="C20" s="2">
        <f>SUM('Team Stats'!J16:K16)</f>
        <v>260</v>
      </c>
      <c r="D20" s="2">
        <f>'Team Stats'!I16</f>
        <v>17</v>
      </c>
      <c r="E20" s="2">
        <f t="shared" si="0"/>
        <v>0</v>
      </c>
      <c r="F20" s="2">
        <f t="shared" si="1"/>
        <v>2</v>
      </c>
      <c r="G20" s="2">
        <f>SUM(IP!S352:S376,IP!V352:V376)</f>
        <v>0</v>
      </c>
      <c r="H20" s="2">
        <f t="shared" si="2"/>
        <v>0</v>
      </c>
      <c r="I20" s="25">
        <f t="shared" si="3"/>
        <v>5</v>
      </c>
    </row>
    <row r="21" spans="1:9">
      <c r="A21" s="24" t="s">
        <v>852</v>
      </c>
      <c r="B21" s="2">
        <f>SUM(IP!E389:E399)</f>
        <v>8</v>
      </c>
      <c r="C21" s="2">
        <f>SUM('Team Stats'!J17:K17)</f>
        <v>89</v>
      </c>
      <c r="D21" s="2">
        <f>'Team Stats'!I17</f>
        <v>3</v>
      </c>
      <c r="E21" s="2">
        <f t="shared" si="0"/>
        <v>5</v>
      </c>
      <c r="F21" s="2">
        <f t="shared" si="1"/>
        <v>9</v>
      </c>
      <c r="G21" s="2">
        <f>SUM(IP!S377:S401,IP!V377:V401)</f>
        <v>0</v>
      </c>
      <c r="H21" s="2">
        <f t="shared" si="2"/>
        <v>0</v>
      </c>
      <c r="I21" s="25">
        <f t="shared" si="3"/>
        <v>22</v>
      </c>
    </row>
    <row r="22" spans="1:9">
      <c r="A22" s="24" t="s">
        <v>853</v>
      </c>
      <c r="B22" s="2">
        <f>SUM(IP!E414:E424)</f>
        <v>1</v>
      </c>
      <c r="C22" s="2">
        <f>SUM('Team Stats'!J18:K18)</f>
        <v>196</v>
      </c>
      <c r="D22" s="2">
        <f>'Team Stats'!I18</f>
        <v>31</v>
      </c>
      <c r="E22" s="2">
        <f t="shared" si="0"/>
        <v>3</v>
      </c>
      <c r="F22" s="2">
        <f t="shared" si="1"/>
        <v>-1</v>
      </c>
      <c r="G22" s="2">
        <f>SUM(IP!S402:S426,IP!V402:V426)</f>
        <v>0</v>
      </c>
      <c r="H22" s="2">
        <f t="shared" si="2"/>
        <v>0</v>
      </c>
      <c r="I22" s="25">
        <f t="shared" si="3"/>
        <v>3</v>
      </c>
    </row>
    <row r="23" spans="1:9">
      <c r="A23" s="24" t="s">
        <v>854</v>
      </c>
      <c r="B23" s="2">
        <f>SUM(IP!E439:E449)</f>
        <v>1</v>
      </c>
      <c r="C23" s="2">
        <f>SUM('Team Stats'!J19:K19)</f>
        <v>178</v>
      </c>
      <c r="D23" s="2">
        <f>'Team Stats'!I19</f>
        <v>14</v>
      </c>
      <c r="E23" s="2">
        <f t="shared" si="0"/>
        <v>3</v>
      </c>
      <c r="F23" s="2">
        <f t="shared" si="1"/>
        <v>4</v>
      </c>
      <c r="G23" s="2">
        <f>SUM(IP!S427:S451,IP!V427:V451)</f>
        <v>0</v>
      </c>
      <c r="H23" s="2">
        <f t="shared" si="2"/>
        <v>0</v>
      </c>
      <c r="I23" s="25">
        <f t="shared" si="3"/>
        <v>8</v>
      </c>
    </row>
    <row r="24" spans="1:9">
      <c r="A24" s="24" t="s">
        <v>855</v>
      </c>
      <c r="B24" s="2">
        <f>SUM(IP!E464:E474)</f>
        <v>0</v>
      </c>
      <c r="C24" s="2">
        <f>SUM('Team Stats'!J20:K20)</f>
        <v>329</v>
      </c>
      <c r="D24" s="2">
        <f>'Team Stats'!I20</f>
        <v>17</v>
      </c>
      <c r="E24" s="2">
        <f t="shared" si="0"/>
        <v>-1</v>
      </c>
      <c r="F24" s="2">
        <f t="shared" si="1"/>
        <v>2</v>
      </c>
      <c r="G24" s="2">
        <f>SUM(IP!S452:S476,IP!V452:V476)</f>
        <v>0</v>
      </c>
      <c r="H24" s="2">
        <f t="shared" si="2"/>
        <v>0</v>
      </c>
      <c r="I24" s="25">
        <f t="shared" si="3"/>
        <v>1</v>
      </c>
    </row>
    <row r="25" spans="1:9">
      <c r="A25" s="24" t="s">
        <v>856</v>
      </c>
      <c r="B25" s="2">
        <f>SUM(IP!E489:E499)</f>
        <v>0</v>
      </c>
      <c r="C25" s="2">
        <f>SUM('Team Stats'!J21:K21)</f>
        <v>236</v>
      </c>
      <c r="D25" s="2">
        <f>'Team Stats'!I21</f>
        <v>35</v>
      </c>
      <c r="E25" s="2">
        <f t="shared" si="0"/>
        <v>0</v>
      </c>
      <c r="F25" s="2">
        <f t="shared" si="1"/>
        <v>-1</v>
      </c>
      <c r="G25" s="2">
        <f>SUM(IP!S477:S501,IP!V477:V501)</f>
        <v>0</v>
      </c>
      <c r="H25" s="2">
        <f t="shared" si="2"/>
        <v>0</v>
      </c>
      <c r="I25" s="25">
        <f t="shared" si="3"/>
        <v>-1</v>
      </c>
    </row>
    <row r="26" spans="1:9">
      <c r="A26" s="24" t="s">
        <v>857</v>
      </c>
      <c r="B26" s="2">
        <f>SUM(IP!E514:E524)</f>
        <v>1</v>
      </c>
      <c r="C26" s="2">
        <f>SUM('Team Stats'!J22:K22)</f>
        <v>297</v>
      </c>
      <c r="D26" s="2">
        <f>'Team Stats'!I22</f>
        <v>17</v>
      </c>
      <c r="E26" s="2">
        <f t="shared" si="0"/>
        <v>0</v>
      </c>
      <c r="F26" s="2">
        <f t="shared" si="1"/>
        <v>2</v>
      </c>
      <c r="G26" s="2">
        <f>SUM(IP!S502:S526,IP!V502:V526)</f>
        <v>0</v>
      </c>
      <c r="H26" s="2">
        <f t="shared" si="2"/>
        <v>0</v>
      </c>
      <c r="I26" s="25">
        <f t="shared" si="3"/>
        <v>3</v>
      </c>
    </row>
    <row r="27" spans="1:9">
      <c r="A27" s="24" t="s">
        <v>858</v>
      </c>
      <c r="B27" s="2">
        <f>SUM(IP!E539:E549)</f>
        <v>7</v>
      </c>
      <c r="C27" s="2">
        <f>SUM('Team Stats'!J23:K23)</f>
        <v>155</v>
      </c>
      <c r="D27" s="2">
        <f>'Team Stats'!I23</f>
        <v>7</v>
      </c>
      <c r="E27" s="2">
        <f t="shared" si="0"/>
        <v>3</v>
      </c>
      <c r="F27" s="2">
        <f t="shared" si="1"/>
        <v>8</v>
      </c>
      <c r="G27" s="2">
        <f>SUM(IP!S527:S551,IP!V527:V551)</f>
        <v>0</v>
      </c>
      <c r="H27" s="2">
        <f t="shared" si="2"/>
        <v>0</v>
      </c>
      <c r="I27" s="25">
        <f t="shared" si="3"/>
        <v>18</v>
      </c>
    </row>
    <row r="28" spans="1:9">
      <c r="A28" s="24" t="s">
        <v>859</v>
      </c>
      <c r="B28" s="2">
        <f>SUM(IP!E564:E574)</f>
        <v>1</v>
      </c>
      <c r="C28" s="2">
        <f>SUM('Team Stats'!J24:K24)</f>
        <v>319</v>
      </c>
      <c r="D28" s="2">
        <f>'Team Stats'!I24</f>
        <v>31</v>
      </c>
      <c r="E28" s="2">
        <f t="shared" si="0"/>
        <v>-1</v>
      </c>
      <c r="F28" s="2">
        <f t="shared" si="1"/>
        <v>-1</v>
      </c>
      <c r="G28" s="2">
        <f>SUM(IP!S552:S576,IP!V552:V576)</f>
        <v>0</v>
      </c>
      <c r="H28" s="2">
        <f t="shared" si="2"/>
        <v>0</v>
      </c>
      <c r="I28" s="25">
        <f t="shared" si="3"/>
        <v>-1</v>
      </c>
    </row>
    <row r="29" spans="1:9">
      <c r="A29" s="24" t="s">
        <v>860</v>
      </c>
      <c r="B29" s="2">
        <f>SUM(IP!E589:E599)</f>
        <v>2</v>
      </c>
      <c r="C29" s="2">
        <f>SUM('Team Stats'!J25:K25)</f>
        <v>299</v>
      </c>
      <c r="D29" s="2">
        <f>'Team Stats'!I25</f>
        <v>17</v>
      </c>
      <c r="E29" s="2">
        <f t="shared" si="0"/>
        <v>0</v>
      </c>
      <c r="F29" s="2">
        <f t="shared" si="1"/>
        <v>2</v>
      </c>
      <c r="G29" s="2">
        <f>SUM(IP!S577:S601,IP!V577:V601)</f>
        <v>0</v>
      </c>
      <c r="H29" s="2">
        <f t="shared" si="2"/>
        <v>0</v>
      </c>
      <c r="I29" s="25">
        <f t="shared" si="3"/>
        <v>4</v>
      </c>
    </row>
    <row r="30" spans="1:9">
      <c r="A30" s="24" t="s">
        <v>861</v>
      </c>
      <c r="B30" s="2">
        <f>SUM(IP!E614:E624)</f>
        <v>3</v>
      </c>
      <c r="C30" s="2">
        <f>SUM('Team Stats'!J26:K26)</f>
        <v>290</v>
      </c>
      <c r="D30" s="2">
        <f>'Team Stats'!I26</f>
        <v>26</v>
      </c>
      <c r="E30" s="2">
        <f t="shared" si="0"/>
        <v>0</v>
      </c>
      <c r="F30" s="2">
        <f t="shared" si="1"/>
        <v>0</v>
      </c>
      <c r="G30" s="2">
        <f>SUM(IP!S602:S626,IP!V602:V626)</f>
        <v>0</v>
      </c>
      <c r="H30" s="2">
        <f t="shared" si="2"/>
        <v>0</v>
      </c>
      <c r="I30" s="25">
        <f t="shared" si="3"/>
        <v>3</v>
      </c>
    </row>
    <row r="31" spans="1:9">
      <c r="A31" s="24" t="s">
        <v>862</v>
      </c>
      <c r="B31" s="2">
        <f>SUM(IP!E639:E649)</f>
        <v>2</v>
      </c>
      <c r="C31" s="2">
        <f>SUM('Team Stats'!J27:K27)</f>
        <v>210</v>
      </c>
      <c r="D31" s="2">
        <f>'Team Stats'!I27</f>
        <v>21</v>
      </c>
      <c r="E31" s="2">
        <f t="shared" si="0"/>
        <v>0</v>
      </c>
      <c r="F31" s="2">
        <f t="shared" si="1"/>
        <v>2</v>
      </c>
      <c r="G31" s="2">
        <f>SUM(IP!S627:S651,IP!V627:V651)</f>
        <v>0</v>
      </c>
      <c r="H31" s="2">
        <f t="shared" si="2"/>
        <v>0</v>
      </c>
      <c r="I31" s="25">
        <f t="shared" si="3"/>
        <v>4</v>
      </c>
    </row>
    <row r="32" spans="1:9">
      <c r="A32" s="24" t="s">
        <v>863</v>
      </c>
      <c r="B32" s="2">
        <f>SUM(IP!E664:E674)</f>
        <v>2</v>
      </c>
      <c r="C32" s="2">
        <f>SUM('Team Stats'!J28:K28)</f>
        <v>178</v>
      </c>
      <c r="D32" s="2">
        <f>'Team Stats'!I28</f>
        <v>14</v>
      </c>
      <c r="E32" s="2">
        <f t="shared" si="0"/>
        <v>3</v>
      </c>
      <c r="F32" s="2">
        <f t="shared" si="1"/>
        <v>4</v>
      </c>
      <c r="G32" s="2">
        <f>SUM(IP!S652:S676,IP!V652:V676)</f>
        <v>0</v>
      </c>
      <c r="H32" s="2">
        <f t="shared" si="2"/>
        <v>0</v>
      </c>
      <c r="I32" s="25">
        <f t="shared" si="3"/>
        <v>9</v>
      </c>
    </row>
    <row r="33" spans="1:9">
      <c r="A33" s="24" t="s">
        <v>864</v>
      </c>
      <c r="B33" s="2">
        <f>SUM(IP!E689:E699)</f>
        <v>0</v>
      </c>
      <c r="C33" s="2">
        <f>SUM('Team Stats'!J29:K29)</f>
        <v>174</v>
      </c>
      <c r="D33" s="2">
        <f>'Team Stats'!I29</f>
        <v>14</v>
      </c>
      <c r="E33" s="2">
        <f t="shared" si="0"/>
        <v>3</v>
      </c>
      <c r="F33" s="2">
        <f t="shared" si="1"/>
        <v>4</v>
      </c>
      <c r="G33" s="2">
        <f>SUM(IP!S677:S701,IP!W701,IP!W701,IP!V677:V701)</f>
        <v>0</v>
      </c>
      <c r="H33" s="2">
        <f t="shared" si="2"/>
        <v>0</v>
      </c>
      <c r="I33" s="25">
        <f t="shared" si="3"/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74"/>
    <col min="2" max="2" width="5" style="79" bestFit="1" customWidth="1"/>
    <col min="3" max="3" width="6.140625" style="79" bestFit="1" customWidth="1"/>
    <col min="4" max="4" width="4.85546875" style="79" customWidth="1"/>
    <col min="5" max="5" width="5.85546875" style="79" customWidth="1"/>
    <col min="6" max="6" width="38.28515625" style="74" bestFit="1" customWidth="1"/>
    <col min="7" max="7" width="13.5703125" style="74" customWidth="1"/>
    <col min="8" max="8" width="8.5703125" style="101" bestFit="1" customWidth="1"/>
    <col min="9" max="9" width="18.7109375" style="74" customWidth="1"/>
    <col min="10" max="11" width="26.7109375" style="74" customWidth="1"/>
    <col min="12" max="17" width="9.140625" style="74"/>
    <col min="18" max="18" width="17" style="74" hidden="1" customWidth="1"/>
    <col min="19" max="19" width="16.7109375" style="74" hidden="1" customWidth="1"/>
    <col min="20" max="20" width="17.7109375" style="74" hidden="1" customWidth="1"/>
    <col min="21" max="21" width="17.5703125" style="74" hidden="1" customWidth="1"/>
    <col min="22" max="22" width="17" style="74" hidden="1" customWidth="1"/>
    <col min="23" max="23" width="24.85546875" style="74" hidden="1" customWidth="1"/>
    <col min="24" max="24" width="17.7109375" style="74" hidden="1" customWidth="1"/>
    <col min="25" max="16384" width="9.140625" style="74"/>
  </cols>
  <sheetData>
    <row r="1" spans="1:24" ht="19.5" thickBot="1">
      <c r="A1" s="71"/>
      <c r="B1" s="72"/>
      <c r="C1" s="72"/>
      <c r="D1" s="72"/>
      <c r="E1" s="72"/>
      <c r="F1" s="73" t="s">
        <v>880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24" t="s">
        <v>869</v>
      </c>
      <c r="S1" s="24" t="s">
        <v>870</v>
      </c>
      <c r="T1" s="24" t="s">
        <v>871</v>
      </c>
      <c r="U1" s="24" t="s">
        <v>872</v>
      </c>
      <c r="V1" s="24" t="s">
        <v>59</v>
      </c>
      <c r="W1" s="24" t="s">
        <v>77</v>
      </c>
      <c r="X1" s="24" t="s">
        <v>380</v>
      </c>
    </row>
    <row r="2" spans="1:24" ht="18.75">
      <c r="A2" s="71"/>
      <c r="B2" s="72"/>
      <c r="C2" s="72"/>
      <c r="D2" s="72"/>
      <c r="E2" s="72"/>
      <c r="F2" s="73" t="s">
        <v>878</v>
      </c>
      <c r="G2" s="71"/>
      <c r="H2" s="71"/>
      <c r="I2" s="71"/>
      <c r="J2" s="58" t="s">
        <v>917</v>
      </c>
      <c r="K2" s="59"/>
      <c r="L2" s="71"/>
      <c r="M2" s="71"/>
      <c r="N2" s="71"/>
      <c r="O2" s="71"/>
      <c r="P2" s="71"/>
      <c r="Q2" s="71"/>
      <c r="R2" s="24" t="s">
        <v>62</v>
      </c>
      <c r="S2" s="24" t="s">
        <v>208</v>
      </c>
      <c r="T2" s="24" t="s">
        <v>473</v>
      </c>
      <c r="U2" s="24" t="s">
        <v>689</v>
      </c>
      <c r="V2" s="24" t="s">
        <v>338</v>
      </c>
      <c r="W2" s="24" t="s">
        <v>853</v>
      </c>
      <c r="X2" s="24" t="s">
        <v>689</v>
      </c>
    </row>
    <row r="3" spans="1:24">
      <c r="A3" s="71"/>
      <c r="B3" s="72"/>
      <c r="C3" s="72"/>
      <c r="D3" s="72"/>
      <c r="E3" s="72"/>
      <c r="F3" s="75" t="s">
        <v>884</v>
      </c>
      <c r="G3" s="71"/>
      <c r="H3" s="71"/>
      <c r="I3" s="71"/>
      <c r="J3" s="60" t="s">
        <v>918</v>
      </c>
      <c r="K3" s="61" t="s">
        <v>919</v>
      </c>
      <c r="L3" s="72" t="s">
        <v>946</v>
      </c>
      <c r="M3" s="71"/>
      <c r="N3" s="71"/>
      <c r="O3" s="71"/>
      <c r="P3" s="71"/>
      <c r="Q3" s="71"/>
      <c r="R3" s="24" t="s">
        <v>145</v>
      </c>
      <c r="S3" s="24" t="s">
        <v>122</v>
      </c>
      <c r="T3" s="24" t="s">
        <v>225</v>
      </c>
      <c r="U3" s="24" t="s">
        <v>532</v>
      </c>
      <c r="V3" s="24" t="s">
        <v>501</v>
      </c>
      <c r="W3" s="24" t="s">
        <v>847</v>
      </c>
      <c r="X3" s="24" t="s">
        <v>473</v>
      </c>
    </row>
    <row r="4" spans="1:24" s="79" customFormat="1">
      <c r="A4" s="76"/>
      <c r="B4" s="77"/>
      <c r="C4" s="78" t="s">
        <v>382</v>
      </c>
      <c r="D4" s="78" t="s">
        <v>867</v>
      </c>
      <c r="E4" s="78" t="s">
        <v>875</v>
      </c>
      <c r="F4" s="53" t="s">
        <v>883</v>
      </c>
      <c r="G4" s="78" t="s">
        <v>868</v>
      </c>
      <c r="H4" s="78" t="s">
        <v>381</v>
      </c>
      <c r="I4" s="72"/>
      <c r="J4" s="62" t="s">
        <v>920</v>
      </c>
      <c r="K4" s="63" t="s">
        <v>921</v>
      </c>
      <c r="L4" s="72" t="s">
        <v>947</v>
      </c>
      <c r="M4" s="72"/>
      <c r="N4" s="72"/>
      <c r="O4" s="72"/>
      <c r="P4" s="72"/>
      <c r="Q4" s="72"/>
      <c r="R4" s="24" t="s">
        <v>316</v>
      </c>
      <c r="S4" s="24" t="s">
        <v>221</v>
      </c>
      <c r="T4" s="24" t="s">
        <v>685</v>
      </c>
      <c r="U4" s="24" t="s">
        <v>252</v>
      </c>
      <c r="V4" s="24" t="s">
        <v>665</v>
      </c>
      <c r="W4" s="24" t="s">
        <v>839</v>
      </c>
      <c r="X4" s="24" t="s">
        <v>208</v>
      </c>
    </row>
    <row r="5" spans="1:24">
      <c r="A5" s="80"/>
      <c r="B5" s="81" t="s">
        <v>377</v>
      </c>
      <c r="C5" s="102" t="str">
        <f>IF(F5="","",VLOOKUP(F5,'Weekly Stats'!A:E,2,FALSE))</f>
        <v/>
      </c>
      <c r="D5" s="82" t="str">
        <f>IF(F5="","",VLOOKUP(F5,'Weekly Stats'!A:E,5,FALSE))</f>
        <v/>
      </c>
      <c r="E5" s="83" t="str">
        <f>IF(F5="","QB",VLOOKUP(F5,'Weekly Stats'!A:E,3,FALSE))</f>
        <v>QB</v>
      </c>
      <c r="F5" s="54"/>
      <c r="G5" s="84" t="str">
        <f>IF(F5="","0", VLOOKUP(F5,'Weekly Stats'!A:E,4,FALSE))</f>
        <v>0</v>
      </c>
      <c r="H5" s="85" t="str">
        <f>IF(F5="","0", VLOOKUP(F5,TOTALS!C$1:D$800,2,FALSE))</f>
        <v>0</v>
      </c>
      <c r="I5" s="71"/>
      <c r="J5" s="64" t="s">
        <v>922</v>
      </c>
      <c r="K5" s="65" t="s">
        <v>923</v>
      </c>
      <c r="L5" s="72"/>
      <c r="M5" s="71"/>
      <c r="N5" s="71"/>
      <c r="O5" s="71"/>
      <c r="P5" s="71"/>
      <c r="Q5" s="71"/>
      <c r="R5" s="24" t="s">
        <v>639</v>
      </c>
      <c r="S5" s="24" t="s">
        <v>544</v>
      </c>
      <c r="T5" s="24" t="s">
        <v>157</v>
      </c>
      <c r="U5" s="24" t="s">
        <v>804</v>
      </c>
      <c r="V5" s="24" t="s">
        <v>314</v>
      </c>
      <c r="W5" s="24" t="s">
        <v>840</v>
      </c>
      <c r="X5" s="24" t="s">
        <v>122</v>
      </c>
    </row>
    <row r="6" spans="1:24">
      <c r="A6" s="80"/>
      <c r="B6" s="81" t="s">
        <v>378</v>
      </c>
      <c r="C6" s="102" t="str">
        <f>IF(F6="","",VLOOKUP(F6,'Weekly Stats'!A:E,2,FALSE))</f>
        <v/>
      </c>
      <c r="D6" s="82" t="str">
        <f>IF(F6="","",VLOOKUP(F6,'Weekly Stats'!A:E,5,FALSE))</f>
        <v/>
      </c>
      <c r="E6" s="83" t="str">
        <f>IF(F6="","RB",VLOOKUP(F6,'Weekly Stats'!A:E,3,FALSE))</f>
        <v>RB</v>
      </c>
      <c r="F6" s="55"/>
      <c r="G6" s="84" t="str">
        <f>IF(F6="","0", VLOOKUP(F6,'Weekly Stats'!A:E,4,FALSE))</f>
        <v>0</v>
      </c>
      <c r="H6" s="85" t="str">
        <f>IF(F6="","0", VLOOKUP(F6,TOTALS!C$1:D$800,2,FALSE))</f>
        <v>0</v>
      </c>
      <c r="I6" s="71"/>
      <c r="J6" s="64" t="s">
        <v>924</v>
      </c>
      <c r="K6" s="65" t="s">
        <v>925</v>
      </c>
      <c r="L6" s="72"/>
      <c r="M6" s="71"/>
      <c r="N6" s="71"/>
      <c r="O6" s="71"/>
      <c r="P6" s="71"/>
      <c r="Q6" s="71"/>
      <c r="R6" s="24" t="s">
        <v>140</v>
      </c>
      <c r="S6" s="24" t="s">
        <v>569</v>
      </c>
      <c r="T6" s="24" t="s">
        <v>272</v>
      </c>
      <c r="U6" s="24" t="s">
        <v>229</v>
      </c>
      <c r="V6" s="24" t="s">
        <v>183</v>
      </c>
      <c r="W6" s="24" t="s">
        <v>852</v>
      </c>
      <c r="X6" s="24" t="s">
        <v>221</v>
      </c>
    </row>
    <row r="7" spans="1:24">
      <c r="A7" s="76"/>
      <c r="B7" s="81" t="s">
        <v>379</v>
      </c>
      <c r="C7" s="102" t="str">
        <f>IF(F7="","",VLOOKUP(F7,'Weekly Stats'!A:E,2,FALSE))</f>
        <v/>
      </c>
      <c r="D7" s="82" t="str">
        <f>IF(F7="","",VLOOKUP(F7,'Weekly Stats'!A:E,5,FALSE))</f>
        <v/>
      </c>
      <c r="E7" s="83" t="str">
        <f>IF(F7="","WR",VLOOKUP(F7,'Weekly Stats'!A:E,3,FALSE))</f>
        <v>WR</v>
      </c>
      <c r="F7" s="54"/>
      <c r="G7" s="84" t="str">
        <f>IF(F7="","0", VLOOKUP(F7,'Weekly Stats'!A:E,4,FALSE))</f>
        <v>0</v>
      </c>
      <c r="H7" s="85" t="str">
        <f>IF(F7="","0", VLOOKUP(F7,TOTALS!C$1:D$800,2,FALSE))</f>
        <v>0</v>
      </c>
      <c r="I7" s="71"/>
      <c r="J7" s="64" t="s">
        <v>926</v>
      </c>
      <c r="K7" s="65" t="s">
        <v>927</v>
      </c>
      <c r="L7" s="72"/>
      <c r="M7" s="71"/>
      <c r="N7" s="71"/>
      <c r="O7" s="71"/>
      <c r="P7" s="71"/>
      <c r="Q7" s="71"/>
      <c r="R7" s="24" t="s">
        <v>794</v>
      </c>
      <c r="S7" s="24" t="s">
        <v>729</v>
      </c>
      <c r="T7" s="24" t="s">
        <v>248</v>
      </c>
      <c r="U7" s="24" t="s">
        <v>171</v>
      </c>
      <c r="V7" s="24" t="s">
        <v>817</v>
      </c>
      <c r="W7" s="24" t="s">
        <v>837</v>
      </c>
      <c r="X7" s="24" t="s">
        <v>544</v>
      </c>
    </row>
    <row r="8" spans="1:24">
      <c r="A8" s="76"/>
      <c r="B8" s="81" t="s">
        <v>379</v>
      </c>
      <c r="C8" s="102" t="str">
        <f>IF(F8="","",VLOOKUP(F8,'Weekly Stats'!A:E,2,FALSE))</f>
        <v/>
      </c>
      <c r="D8" s="82" t="str">
        <f>IF(F8="","",VLOOKUP(F8,'Weekly Stats'!A:E,5,FALSE))</f>
        <v/>
      </c>
      <c r="E8" s="83" t="str">
        <f>IF(F8="","WR",VLOOKUP(F8,'Weekly Stats'!A:E,3,FALSE))</f>
        <v>WR</v>
      </c>
      <c r="F8" s="54"/>
      <c r="G8" s="84" t="str">
        <f>IF(F8="","0", VLOOKUP(F8,'Weekly Stats'!A:E,4,FALSE))</f>
        <v>0</v>
      </c>
      <c r="H8" s="85" t="str">
        <f>IF(F8="","0", VLOOKUP(F8,TOTALS!C$1:D$800,2,FALSE))</f>
        <v>0</v>
      </c>
      <c r="I8" s="71"/>
      <c r="J8" s="64" t="s">
        <v>928</v>
      </c>
      <c r="K8" s="65" t="s">
        <v>929</v>
      </c>
      <c r="L8" s="72"/>
      <c r="M8" s="71"/>
      <c r="N8" s="71"/>
      <c r="O8" s="71"/>
      <c r="P8" s="71"/>
      <c r="Q8" s="71"/>
      <c r="R8" s="24" t="s">
        <v>592</v>
      </c>
      <c r="S8" s="24" t="s">
        <v>504</v>
      </c>
      <c r="T8" s="24" t="s">
        <v>622</v>
      </c>
      <c r="U8" s="24" t="s">
        <v>652</v>
      </c>
      <c r="V8" s="24" t="s">
        <v>459</v>
      </c>
      <c r="W8" s="24" t="s">
        <v>849</v>
      </c>
      <c r="X8" s="24" t="s">
        <v>569</v>
      </c>
    </row>
    <row r="9" spans="1:24">
      <c r="A9" s="76"/>
      <c r="B9" s="81" t="s">
        <v>874</v>
      </c>
      <c r="C9" s="102" t="str">
        <f>IF(F9="","",VLOOKUP(F9,'Weekly Stats'!A:E,2,FALSE))</f>
        <v/>
      </c>
      <c r="D9" s="82" t="str">
        <f>IF(F9="","",VLOOKUP(F9,'Weekly Stats'!A:E,5,FALSE))</f>
        <v/>
      </c>
      <c r="E9" s="83" t="str">
        <f>IF(F9="","TE",VLOOKUP(F9,'Weekly Stats'!A:E,3,FALSE))</f>
        <v>TE</v>
      </c>
      <c r="F9" s="54"/>
      <c r="G9" s="84" t="str">
        <f>IF(F9="","0", VLOOKUP(F9,'Weekly Stats'!A:E,4,FALSE))</f>
        <v>0</v>
      </c>
      <c r="H9" s="85" t="str">
        <f>IF(F9="","0", VLOOKUP(F9,TOTALS!C$1:D$800,2,FALSE))</f>
        <v>0</v>
      </c>
      <c r="I9" s="71"/>
      <c r="J9" s="64" t="s">
        <v>930</v>
      </c>
      <c r="K9" s="65" t="s">
        <v>931</v>
      </c>
      <c r="L9" s="72"/>
      <c r="M9" s="71"/>
      <c r="N9" s="71"/>
      <c r="O9" s="71"/>
      <c r="P9" s="71"/>
      <c r="Q9" s="71"/>
      <c r="R9" s="24" t="s">
        <v>487</v>
      </c>
      <c r="S9" s="24" t="s">
        <v>865</v>
      </c>
      <c r="T9" s="24" t="s">
        <v>170</v>
      </c>
      <c r="U9" s="24" t="s">
        <v>712</v>
      </c>
      <c r="V9" s="24" t="s">
        <v>565</v>
      </c>
      <c r="W9" s="24" t="s">
        <v>842</v>
      </c>
      <c r="X9" s="24" t="s">
        <v>729</v>
      </c>
    </row>
    <row r="10" spans="1:24">
      <c r="A10" s="80"/>
      <c r="B10" s="81" t="s">
        <v>380</v>
      </c>
      <c r="C10" s="102" t="str">
        <f>IF(F10="","",VLOOKUP(F10,'Weekly Stats'!A:E,2,FALSE))</f>
        <v/>
      </c>
      <c r="D10" s="82" t="str">
        <f>IF(F10="","",VLOOKUP(F10,'Weekly Stats'!A:E,5,FALSE))</f>
        <v/>
      </c>
      <c r="E10" s="83" t="str">
        <f>IF(F10="","FLEX",VLOOKUP(F10,'Weekly Stats'!A:E,3,FALSE))</f>
        <v>FLEX</v>
      </c>
      <c r="F10" s="54"/>
      <c r="G10" s="84" t="str">
        <f>IF(F10="","0", VLOOKUP(F10,'Weekly Stats'!A:E,4,FALSE))</f>
        <v>0</v>
      </c>
      <c r="H10" s="85" t="str">
        <f>IF(F10="","0", VLOOKUP(F10,TOTALS!C$1:D$800,2,FALSE))</f>
        <v>0</v>
      </c>
      <c r="I10" s="71"/>
      <c r="J10" s="64" t="s">
        <v>932</v>
      </c>
      <c r="K10" s="65" t="s">
        <v>933</v>
      </c>
      <c r="L10" s="72"/>
      <c r="M10" s="71"/>
      <c r="N10" s="71"/>
      <c r="O10" s="71"/>
      <c r="P10" s="71"/>
      <c r="Q10" s="71"/>
      <c r="R10" s="24" t="s">
        <v>242</v>
      </c>
      <c r="S10" s="24" t="s">
        <v>682</v>
      </c>
      <c r="T10" s="24" t="s">
        <v>483</v>
      </c>
      <c r="U10" s="24" t="s">
        <v>333</v>
      </c>
      <c r="V10" s="24" t="s">
        <v>206</v>
      </c>
      <c r="W10" s="24" t="s">
        <v>861</v>
      </c>
      <c r="X10" s="24" t="s">
        <v>504</v>
      </c>
    </row>
    <row r="11" spans="1:24">
      <c r="A11" s="80"/>
      <c r="B11" s="81" t="s">
        <v>59</v>
      </c>
      <c r="C11" s="102" t="str">
        <f>IF(F11="","",VLOOKUP(F11,'Weekly Stats'!A:E,2,FALSE))</f>
        <v/>
      </c>
      <c r="D11" s="82" t="str">
        <f>IF(F11="","",VLOOKUP(F11,'Weekly Stats'!A:E,5,FALSE))</f>
        <v/>
      </c>
      <c r="E11" s="83" t="s">
        <v>59</v>
      </c>
      <c r="F11" s="54"/>
      <c r="G11" s="84" t="str">
        <f>IF(F11="","0", VLOOKUP(F11,'Weekly Stats'!A:E,4,FALSE))</f>
        <v>0</v>
      </c>
      <c r="H11" s="85" t="str">
        <f>IF(F11="","0", VLOOKUP(F11,TOTALS!C$1:D$800,2,FALSE))</f>
        <v>0</v>
      </c>
      <c r="I11" s="71"/>
      <c r="J11" s="64" t="s">
        <v>934</v>
      </c>
      <c r="K11" s="65" t="s">
        <v>935</v>
      </c>
      <c r="L11" s="72"/>
      <c r="M11" s="71"/>
      <c r="N11" s="71"/>
      <c r="O11" s="71"/>
      <c r="P11" s="71"/>
      <c r="Q11" s="71"/>
      <c r="R11" s="24" t="s">
        <v>267</v>
      </c>
      <c r="S11" s="24" t="s">
        <v>124</v>
      </c>
      <c r="T11" s="24" t="s">
        <v>597</v>
      </c>
      <c r="U11" s="24" t="s">
        <v>674</v>
      </c>
      <c r="V11" s="24" t="s">
        <v>750</v>
      </c>
      <c r="W11" s="24" t="s">
        <v>850</v>
      </c>
      <c r="X11" s="24" t="s">
        <v>865</v>
      </c>
    </row>
    <row r="12" spans="1:24">
      <c r="A12" s="80"/>
      <c r="B12" s="81" t="s">
        <v>77</v>
      </c>
      <c r="C12" s="102" t="str">
        <f>IF(F12="","",VLOOKUP(F12,'Team Stats'!A2:D29,4,FALSE))</f>
        <v/>
      </c>
      <c r="D12" s="82" t="str">
        <f>IF(F12="","",VLOOKUP(F12,'Team Stats'!A2:C29,3,FALSE))</f>
        <v/>
      </c>
      <c r="E12" s="83" t="s">
        <v>77</v>
      </c>
      <c r="F12" s="54"/>
      <c r="G12" s="84" t="str">
        <f>IF(F12="","0", VLOOKUP(F12,'Team Stats'!A2:B29,2,FALSE))</f>
        <v>0</v>
      </c>
      <c r="H12" s="85" t="str">
        <f>IF(F12="","0", VLOOKUP(F12,'Pts Per'!A6:I33,9,FALSE))</f>
        <v>0</v>
      </c>
      <c r="I12" s="71"/>
      <c r="J12" s="64" t="s">
        <v>936</v>
      </c>
      <c r="K12" s="65" t="s">
        <v>937</v>
      </c>
      <c r="L12" s="72"/>
      <c r="M12" s="71"/>
      <c r="N12" s="71"/>
      <c r="O12" s="71"/>
      <c r="P12" s="71"/>
      <c r="Q12" s="71"/>
      <c r="R12" s="24" t="s">
        <v>164</v>
      </c>
      <c r="S12" s="24" t="s">
        <v>754</v>
      </c>
      <c r="T12" s="24" t="s">
        <v>598</v>
      </c>
      <c r="U12" s="24" t="s">
        <v>130</v>
      </c>
      <c r="V12" s="24" t="s">
        <v>471</v>
      </c>
      <c r="W12" s="24" t="s">
        <v>856</v>
      </c>
      <c r="X12" s="24" t="s">
        <v>682</v>
      </c>
    </row>
    <row r="13" spans="1:24">
      <c r="A13" s="80"/>
      <c r="B13" s="77"/>
      <c r="C13" s="77"/>
      <c r="D13" s="77"/>
      <c r="E13" s="77"/>
      <c r="F13" s="86" t="s">
        <v>873</v>
      </c>
      <c r="G13" s="87">
        <f>SUM(G5:G12)</f>
        <v>0</v>
      </c>
      <c r="H13" s="88">
        <f>SUM(H5:H12)</f>
        <v>0</v>
      </c>
      <c r="I13" s="71"/>
      <c r="J13" s="64" t="s">
        <v>938</v>
      </c>
      <c r="K13" s="65" t="s">
        <v>939</v>
      </c>
      <c r="L13" s="72"/>
      <c r="M13" s="71"/>
      <c r="N13" s="71"/>
      <c r="O13" s="71"/>
      <c r="P13" s="71"/>
      <c r="Q13" s="71"/>
      <c r="R13" s="24" t="s">
        <v>769</v>
      </c>
      <c r="S13" s="24" t="s">
        <v>127</v>
      </c>
      <c r="T13" s="24" t="s">
        <v>158</v>
      </c>
      <c r="U13" s="24" t="s">
        <v>147</v>
      </c>
      <c r="V13" s="24" t="s">
        <v>402</v>
      </c>
      <c r="W13" s="24" t="s">
        <v>860</v>
      </c>
      <c r="X13" s="24" t="s">
        <v>124</v>
      </c>
    </row>
    <row r="14" spans="1:24">
      <c r="A14" s="71"/>
      <c r="B14" s="72"/>
      <c r="C14" s="72"/>
      <c r="D14" s="72"/>
      <c r="E14" s="72"/>
      <c r="F14" s="86" t="s">
        <v>876</v>
      </c>
      <c r="G14" s="87">
        <v>500000</v>
      </c>
      <c r="H14" s="89" t="str">
        <f>IF(G16=0,IF(SUMPRODUCT(1/COUNTIF(F4:F12,F4:F12))=9,"","ERROR: SAME PLAYER SELECTED!"),"MISSING 1 OR MORE PLAYERS")</f>
        <v>MISSING 1 OR MORE PLAYERS</v>
      </c>
      <c r="I14" s="71"/>
      <c r="J14" s="66" t="s">
        <v>940</v>
      </c>
      <c r="K14" s="67" t="s">
        <v>941</v>
      </c>
      <c r="L14" s="72"/>
      <c r="M14" s="71"/>
      <c r="N14" s="71"/>
      <c r="O14" s="71"/>
      <c r="P14" s="71"/>
      <c r="Q14" s="71"/>
      <c r="R14" s="24" t="s">
        <v>702</v>
      </c>
      <c r="S14" s="24" t="s">
        <v>405</v>
      </c>
      <c r="T14" s="24" t="s">
        <v>621</v>
      </c>
      <c r="U14" s="24" t="s">
        <v>512</v>
      </c>
      <c r="V14" s="24" t="s">
        <v>104</v>
      </c>
      <c r="W14" s="24" t="s">
        <v>862</v>
      </c>
      <c r="X14" s="24" t="s">
        <v>225</v>
      </c>
    </row>
    <row r="15" spans="1:24">
      <c r="A15" s="71"/>
      <c r="B15" s="72"/>
      <c r="C15" s="72"/>
      <c r="D15" s="72"/>
      <c r="E15" s="72"/>
      <c r="F15" s="86" t="s">
        <v>877</v>
      </c>
      <c r="G15" s="87">
        <f>G14-G13</f>
        <v>500000</v>
      </c>
      <c r="H15" s="90" t="str">
        <f>IF(G15&lt;0,"&lt;-WARNING YOU ARE OVER YOUR CAP!","")</f>
        <v/>
      </c>
      <c r="I15" s="71"/>
      <c r="J15" s="66" t="s">
        <v>942</v>
      </c>
      <c r="K15" s="67" t="s">
        <v>943</v>
      </c>
      <c r="L15" s="72"/>
      <c r="M15" s="71"/>
      <c r="N15" s="71"/>
      <c r="O15" s="71"/>
      <c r="P15" s="71"/>
      <c r="Q15" s="71"/>
      <c r="R15" s="24" t="s">
        <v>567</v>
      </c>
      <c r="S15" s="24" t="s">
        <v>670</v>
      </c>
      <c r="T15" s="24" t="s">
        <v>776</v>
      </c>
      <c r="U15" s="24" t="s">
        <v>577</v>
      </c>
      <c r="V15" s="24" t="s">
        <v>614</v>
      </c>
      <c r="W15" s="24" t="s">
        <v>857</v>
      </c>
      <c r="X15" s="24" t="s">
        <v>685</v>
      </c>
    </row>
    <row r="16" spans="1:24" ht="15.75" thickBot="1">
      <c r="A16" s="71"/>
      <c r="B16" s="72"/>
      <c r="C16" s="72"/>
      <c r="D16" s="72"/>
      <c r="E16" s="72"/>
      <c r="F16" s="86" t="s">
        <v>885</v>
      </c>
      <c r="G16" s="91">
        <f>SUM(8-(COUNTIF(F5:F12,"*")))</f>
        <v>8</v>
      </c>
      <c r="H16" s="90"/>
      <c r="I16" s="71"/>
      <c r="J16" s="68" t="s">
        <v>944</v>
      </c>
      <c r="K16" s="69" t="s">
        <v>945</v>
      </c>
      <c r="L16" s="72" t="s">
        <v>948</v>
      </c>
      <c r="M16" s="71"/>
      <c r="N16" s="71"/>
      <c r="O16" s="71"/>
      <c r="P16" s="71"/>
      <c r="Q16" s="71"/>
      <c r="R16" s="24" t="s">
        <v>81</v>
      </c>
      <c r="S16" s="24" t="s">
        <v>166</v>
      </c>
      <c r="T16" s="24" t="s">
        <v>548</v>
      </c>
      <c r="U16" s="24" t="s">
        <v>412</v>
      </c>
      <c r="V16" s="24" t="s">
        <v>331</v>
      </c>
      <c r="W16" s="24" t="s">
        <v>855</v>
      </c>
      <c r="X16" s="24" t="s">
        <v>157</v>
      </c>
    </row>
    <row r="17" spans="1:24" ht="15.75" thickBot="1">
      <c r="A17" s="71"/>
      <c r="B17" s="72"/>
      <c r="C17" s="72"/>
      <c r="D17" s="72"/>
      <c r="E17" s="72"/>
      <c r="F17" s="86" t="s">
        <v>886</v>
      </c>
      <c r="G17" s="92">
        <f>IF(G16=0,"ROSTER FULL", IF(G15&lt;0,"OVER CAP!",G15/G16))</f>
        <v>62500</v>
      </c>
      <c r="H17" s="90"/>
      <c r="I17" s="71"/>
      <c r="J17" s="71"/>
      <c r="K17" s="71"/>
      <c r="L17" s="71"/>
      <c r="M17" s="71"/>
      <c r="N17" s="71"/>
      <c r="O17" s="71"/>
      <c r="P17" s="71"/>
      <c r="Q17" s="71"/>
      <c r="R17" s="24" t="s">
        <v>106</v>
      </c>
      <c r="S17" s="24" t="s">
        <v>244</v>
      </c>
      <c r="T17" s="24" t="s">
        <v>775</v>
      </c>
      <c r="U17" s="24" t="s">
        <v>737</v>
      </c>
      <c r="V17" s="24" t="s">
        <v>792</v>
      </c>
      <c r="W17" s="24" t="s">
        <v>845</v>
      </c>
      <c r="X17" s="24" t="s">
        <v>272</v>
      </c>
    </row>
    <row r="18" spans="1:24">
      <c r="A18" s="71"/>
      <c r="B18" s="72"/>
      <c r="C18" s="72"/>
      <c r="D18" s="72"/>
      <c r="E18" s="72"/>
      <c r="F18" s="71"/>
      <c r="G18" s="71"/>
      <c r="H18" s="71"/>
      <c r="I18" s="71"/>
      <c r="J18" s="70" t="s">
        <v>951</v>
      </c>
      <c r="K18" s="93"/>
      <c r="L18" s="71"/>
      <c r="M18" s="71"/>
      <c r="N18" s="71"/>
      <c r="O18" s="71"/>
      <c r="P18" s="71"/>
      <c r="Q18" s="71"/>
      <c r="R18" s="24" t="s">
        <v>752</v>
      </c>
      <c r="S18" s="24" t="s">
        <v>796</v>
      </c>
      <c r="T18" s="24" t="s">
        <v>800</v>
      </c>
      <c r="U18" s="24" t="s">
        <v>301</v>
      </c>
      <c r="V18" s="24" t="s">
        <v>121</v>
      </c>
      <c r="W18" s="24" t="s">
        <v>851</v>
      </c>
      <c r="X18" s="24" t="s">
        <v>248</v>
      </c>
    </row>
    <row r="19" spans="1:24" ht="15.75" thickBot="1">
      <c r="A19" s="71"/>
      <c r="B19" s="72"/>
      <c r="C19" s="72"/>
      <c r="D19" s="72"/>
      <c r="E19" s="72"/>
      <c r="F19" s="94" t="s">
        <v>881</v>
      </c>
      <c r="G19" s="71"/>
      <c r="H19" s="71"/>
      <c r="I19" s="71"/>
      <c r="J19" s="95" t="s">
        <v>949</v>
      </c>
      <c r="K19" s="96"/>
      <c r="L19" s="71"/>
      <c r="M19" s="71"/>
      <c r="N19" s="71"/>
      <c r="O19" s="71"/>
      <c r="P19" s="71"/>
      <c r="Q19" s="71"/>
      <c r="R19" s="24" t="s">
        <v>668</v>
      </c>
      <c r="S19" s="24" t="s">
        <v>771</v>
      </c>
      <c r="T19" s="24" t="s">
        <v>428</v>
      </c>
      <c r="U19" s="24" t="s">
        <v>552</v>
      </c>
      <c r="V19" s="24" t="s">
        <v>590</v>
      </c>
      <c r="W19" s="24" t="s">
        <v>846</v>
      </c>
      <c r="X19" s="24" t="s">
        <v>754</v>
      </c>
    </row>
    <row r="20" spans="1:24" ht="26.25">
      <c r="A20" s="71"/>
      <c r="B20" s="72"/>
      <c r="C20" s="72"/>
      <c r="D20" s="72"/>
      <c r="E20" s="72"/>
      <c r="F20" s="97" t="s">
        <v>879</v>
      </c>
      <c r="G20" s="71"/>
      <c r="H20" s="71"/>
      <c r="I20" s="71"/>
      <c r="J20" s="98" t="s">
        <v>950</v>
      </c>
      <c r="K20" s="71"/>
      <c r="L20" s="71"/>
      <c r="M20" s="71"/>
      <c r="N20" s="71"/>
      <c r="O20" s="71"/>
      <c r="P20" s="71"/>
      <c r="Q20" s="71"/>
      <c r="R20" s="24" t="s">
        <v>681</v>
      </c>
      <c r="S20" s="24" t="s">
        <v>705</v>
      </c>
      <c r="T20" s="24" t="s">
        <v>249</v>
      </c>
      <c r="U20" s="24" t="s">
        <v>675</v>
      </c>
      <c r="V20" s="24" t="s">
        <v>240</v>
      </c>
      <c r="W20" s="24" t="s">
        <v>848</v>
      </c>
      <c r="X20" s="24" t="s">
        <v>127</v>
      </c>
    </row>
    <row r="21" spans="1:24" ht="26.25">
      <c r="A21" s="71"/>
      <c r="B21" s="72"/>
      <c r="C21" s="72"/>
      <c r="D21" s="72"/>
      <c r="E21" s="72"/>
      <c r="F21" s="99" t="s">
        <v>882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24" t="s">
        <v>383</v>
      </c>
      <c r="S21" s="24" t="s">
        <v>594</v>
      </c>
      <c r="T21" s="24" t="s">
        <v>709</v>
      </c>
      <c r="U21" s="24" t="s">
        <v>276</v>
      </c>
      <c r="V21" s="24" t="s">
        <v>425</v>
      </c>
      <c r="W21" s="24" t="s">
        <v>841</v>
      </c>
      <c r="X21" s="24" t="s">
        <v>622</v>
      </c>
    </row>
    <row r="22" spans="1:24">
      <c r="A22" s="71"/>
      <c r="B22" s="72"/>
      <c r="C22" s="72"/>
      <c r="D22" s="72"/>
      <c r="E22" s="72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24" t="s">
        <v>61</v>
      </c>
      <c r="S22" s="24" t="s">
        <v>506</v>
      </c>
      <c r="T22" s="24" t="s">
        <v>111</v>
      </c>
      <c r="U22" s="24" t="s">
        <v>390</v>
      </c>
      <c r="V22" s="24" t="s">
        <v>525</v>
      </c>
      <c r="W22" s="24" t="s">
        <v>859</v>
      </c>
      <c r="X22" s="24" t="s">
        <v>170</v>
      </c>
    </row>
    <row r="23" spans="1:24">
      <c r="A23" s="71"/>
      <c r="B23" s="72"/>
      <c r="C23" s="72"/>
      <c r="D23" s="72"/>
      <c r="E23" s="72"/>
      <c r="F23" s="103" t="s">
        <v>955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24" t="s">
        <v>461</v>
      </c>
      <c r="S23" s="24" t="s">
        <v>107</v>
      </c>
      <c r="T23" s="24" t="s">
        <v>321</v>
      </c>
      <c r="U23" s="24" t="s">
        <v>446</v>
      </c>
      <c r="V23" s="24" t="s">
        <v>637</v>
      </c>
      <c r="W23" s="24" t="s">
        <v>844</v>
      </c>
      <c r="X23" s="24" t="s">
        <v>483</v>
      </c>
    </row>
    <row r="24" spans="1:24">
      <c r="A24" s="71"/>
      <c r="B24" s="72"/>
      <c r="C24" s="72"/>
      <c r="D24" s="71"/>
      <c r="E24" s="72"/>
      <c r="F24" s="100" t="s">
        <v>956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24" t="s">
        <v>502</v>
      </c>
      <c r="S24" s="24" t="s">
        <v>293</v>
      </c>
      <c r="T24" s="24" t="s">
        <v>490</v>
      </c>
      <c r="U24" s="24" t="s">
        <v>779</v>
      </c>
      <c r="V24" s="24" t="s">
        <v>700</v>
      </c>
      <c r="W24" s="24" t="s">
        <v>864</v>
      </c>
      <c r="X24" s="24" t="s">
        <v>405</v>
      </c>
    </row>
    <row r="25" spans="1:24">
      <c r="A25" s="71"/>
      <c r="B25" s="72"/>
      <c r="C25" s="72"/>
      <c r="D25" s="74"/>
      <c r="E25" s="72"/>
      <c r="F25" s="100" t="s">
        <v>952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24" t="s">
        <v>643</v>
      </c>
      <c r="S25" s="24" t="s">
        <v>84</v>
      </c>
      <c r="T25" s="24" t="s">
        <v>442</v>
      </c>
      <c r="U25" s="24" t="s">
        <v>447</v>
      </c>
      <c r="V25" s="24" t="s">
        <v>725</v>
      </c>
      <c r="W25" s="24" t="s">
        <v>838</v>
      </c>
      <c r="X25" s="24" t="s">
        <v>670</v>
      </c>
    </row>
    <row r="26" spans="1:24">
      <c r="A26" s="71"/>
      <c r="B26" s="72"/>
      <c r="C26" s="72"/>
      <c r="D26" s="72"/>
      <c r="E26" s="72"/>
      <c r="F26" s="104" t="s">
        <v>959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24" t="s">
        <v>291</v>
      </c>
      <c r="S26" s="24" t="s">
        <v>667</v>
      </c>
      <c r="T26" s="24" t="s">
        <v>210</v>
      </c>
      <c r="U26" s="24" t="s">
        <v>653</v>
      </c>
      <c r="V26" s="24" t="s">
        <v>218</v>
      </c>
      <c r="W26" s="24" t="s">
        <v>854</v>
      </c>
      <c r="X26" s="24" t="s">
        <v>166</v>
      </c>
    </row>
    <row r="27" spans="1:24">
      <c r="A27" s="71"/>
      <c r="B27" s="72"/>
      <c r="C27" s="72"/>
      <c r="D27" s="72"/>
      <c r="E27" s="72"/>
      <c r="F27" s="104" t="s">
        <v>953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24" t="s">
        <v>436</v>
      </c>
      <c r="S27" s="24" t="s">
        <v>438</v>
      </c>
      <c r="T27" s="24" t="s">
        <v>273</v>
      </c>
      <c r="U27" s="24" t="s">
        <v>492</v>
      </c>
      <c r="V27" s="24" t="s">
        <v>289</v>
      </c>
      <c r="W27" s="24" t="s">
        <v>863</v>
      </c>
      <c r="X27" s="24" t="s">
        <v>244</v>
      </c>
    </row>
    <row r="28" spans="1:24">
      <c r="A28" s="71"/>
      <c r="B28" s="72"/>
      <c r="C28" s="72"/>
      <c r="D28" s="72"/>
      <c r="E28" s="72"/>
      <c r="F28" s="100" t="s">
        <v>954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24" t="s">
        <v>219</v>
      </c>
      <c r="S28" s="24" t="s">
        <v>83</v>
      </c>
      <c r="T28" s="24" t="s">
        <v>757</v>
      </c>
      <c r="U28" s="24" t="s">
        <v>431</v>
      </c>
      <c r="V28" s="24" t="s">
        <v>481</v>
      </c>
      <c r="W28" s="24" t="s">
        <v>843</v>
      </c>
      <c r="X28" s="24" t="s">
        <v>796</v>
      </c>
    </row>
    <row r="29" spans="1:24">
      <c r="A29" s="71"/>
      <c r="B29" s="72"/>
      <c r="C29" s="72"/>
      <c r="D29" s="72"/>
      <c r="E29" s="72"/>
      <c r="F29" s="100" t="s">
        <v>957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24" t="s">
        <v>154</v>
      </c>
      <c r="S29" s="24" t="s">
        <v>187</v>
      </c>
      <c r="T29" s="24" t="s">
        <v>297</v>
      </c>
      <c r="U29" s="24" t="s">
        <v>601</v>
      </c>
      <c r="V29" s="24" t="s">
        <v>265</v>
      </c>
      <c r="W29" s="24" t="s">
        <v>858</v>
      </c>
      <c r="X29" s="24" t="s">
        <v>597</v>
      </c>
    </row>
    <row r="30" spans="1:24">
      <c r="A30" s="71"/>
      <c r="B30" s="72"/>
      <c r="C30" s="72"/>
      <c r="D30" s="72"/>
      <c r="E30" s="72"/>
      <c r="F30" s="100" t="s">
        <v>958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24" t="s">
        <v>542</v>
      </c>
      <c r="S30" s="24" t="s">
        <v>209</v>
      </c>
      <c r="T30" s="24" t="s">
        <v>574</v>
      </c>
      <c r="U30" s="24" t="s">
        <v>230</v>
      </c>
      <c r="V30" s="24"/>
      <c r="W30" s="24"/>
      <c r="X30" s="24" t="s">
        <v>598</v>
      </c>
    </row>
    <row r="31" spans="1:24">
      <c r="A31" s="71"/>
      <c r="B31" s="72"/>
      <c r="C31" s="72"/>
      <c r="D31" s="72"/>
      <c r="E31" s="72"/>
      <c r="F31" s="100" t="s">
        <v>960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24" t="s">
        <v>207</v>
      </c>
      <c r="S31" s="24" t="s">
        <v>571</v>
      </c>
      <c r="T31" s="24" t="s">
        <v>801</v>
      </c>
      <c r="U31" s="24" t="s">
        <v>713</v>
      </c>
      <c r="V31" s="24"/>
      <c r="W31" s="24"/>
      <c r="X31" s="24" t="s">
        <v>771</v>
      </c>
    </row>
    <row r="32" spans="1:24">
      <c r="A32" s="71"/>
      <c r="B32" s="72"/>
      <c r="C32" s="72"/>
      <c r="D32" s="72"/>
      <c r="E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24" t="s">
        <v>384</v>
      </c>
      <c r="S32" s="24" t="s">
        <v>772</v>
      </c>
      <c r="T32" s="24" t="s">
        <v>87</v>
      </c>
      <c r="U32" s="24" t="s">
        <v>336</v>
      </c>
      <c r="V32" s="24"/>
      <c r="W32" s="24"/>
      <c r="X32" s="24" t="s">
        <v>705</v>
      </c>
    </row>
    <row r="33" spans="1:24">
      <c r="A33" s="71"/>
      <c r="B33" s="72"/>
      <c r="C33" s="72"/>
      <c r="D33" s="72"/>
      <c r="E33" s="72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24" t="s">
        <v>616</v>
      </c>
      <c r="S33" s="24" t="s">
        <v>245</v>
      </c>
      <c r="T33" s="24" t="s">
        <v>708</v>
      </c>
      <c r="U33" s="24" t="s">
        <v>805</v>
      </c>
      <c r="V33" s="24"/>
      <c r="W33" s="24"/>
      <c r="X33" s="24" t="s">
        <v>158</v>
      </c>
    </row>
    <row r="34" spans="1:24">
      <c r="R34" s="24" t="s">
        <v>503</v>
      </c>
      <c r="S34" s="24" t="s">
        <v>123</v>
      </c>
      <c r="T34" s="24" t="s">
        <v>648</v>
      </c>
      <c r="U34" s="24" t="s">
        <v>91</v>
      </c>
      <c r="V34" s="24"/>
      <c r="W34" s="24"/>
      <c r="X34" s="24" t="s">
        <v>532</v>
      </c>
    </row>
    <row r="35" spans="1:24">
      <c r="R35" s="24" t="s">
        <v>727</v>
      </c>
      <c r="S35" s="24" t="s">
        <v>320</v>
      </c>
      <c r="T35" s="24" t="s">
        <v>322</v>
      </c>
      <c r="U35" s="24" t="s">
        <v>625</v>
      </c>
      <c r="V35" s="24"/>
      <c r="W35" s="24"/>
      <c r="X35" s="24" t="s">
        <v>594</v>
      </c>
    </row>
    <row r="36" spans="1:24">
      <c r="R36" s="24" t="s">
        <v>268</v>
      </c>
      <c r="S36" s="24" t="s">
        <v>155</v>
      </c>
      <c r="T36" s="24" t="s">
        <v>443</v>
      </c>
      <c r="U36" s="24" t="s">
        <v>193</v>
      </c>
      <c r="V36" s="24"/>
      <c r="W36" s="24"/>
      <c r="X36" s="24" t="s">
        <v>621</v>
      </c>
    </row>
    <row r="37" spans="1:24">
      <c r="R37" s="24" t="s">
        <v>404</v>
      </c>
      <c r="S37" s="24" t="s">
        <v>167</v>
      </c>
      <c r="T37" s="24" t="s">
        <v>129</v>
      </c>
      <c r="U37" s="24" t="s">
        <v>92</v>
      </c>
      <c r="V37" s="24"/>
      <c r="W37" s="24"/>
      <c r="X37" s="24" t="s">
        <v>776</v>
      </c>
    </row>
    <row r="38" spans="1:24">
      <c r="R38" s="24" t="s">
        <v>568</v>
      </c>
      <c r="S38" s="24" t="s">
        <v>645</v>
      </c>
      <c r="T38" s="24" t="s">
        <v>386</v>
      </c>
      <c r="U38" s="24" t="s">
        <v>391</v>
      </c>
      <c r="V38" s="24"/>
      <c r="W38" s="24"/>
      <c r="X38" s="24" t="s">
        <v>506</v>
      </c>
    </row>
    <row r="39" spans="1:24">
      <c r="R39" s="24" t="s">
        <v>669</v>
      </c>
      <c r="S39" s="24" t="s">
        <v>108</v>
      </c>
      <c r="T39" s="24" t="s">
        <v>299</v>
      </c>
      <c r="U39" s="24" t="s">
        <v>413</v>
      </c>
      <c r="V39" s="24"/>
      <c r="W39" s="24"/>
      <c r="X39" s="24" t="s">
        <v>548</v>
      </c>
    </row>
    <row r="40" spans="1:24">
      <c r="R40" s="24" t="s">
        <v>437</v>
      </c>
      <c r="S40" s="24" t="s">
        <v>439</v>
      </c>
      <c r="T40" s="24" t="s">
        <v>508</v>
      </c>
      <c r="U40" s="24" t="s">
        <v>112</v>
      </c>
      <c r="V40" s="24"/>
      <c r="W40" s="24"/>
      <c r="X40" s="24" t="s">
        <v>107</v>
      </c>
    </row>
    <row r="41" spans="1:24">
      <c r="R41" s="24" t="s">
        <v>644</v>
      </c>
      <c r="S41" s="24" t="s">
        <v>188</v>
      </c>
      <c r="T41" s="24" t="s">
        <v>573</v>
      </c>
      <c r="U41" s="24" t="s">
        <v>467</v>
      </c>
      <c r="V41" s="24"/>
      <c r="W41" s="24"/>
      <c r="X41" s="24" t="s">
        <v>293</v>
      </c>
    </row>
    <row r="42" spans="1:24">
      <c r="R42" s="24" t="s">
        <v>427</v>
      </c>
      <c r="S42" s="24" t="s">
        <v>546</v>
      </c>
      <c r="T42" s="24" t="s">
        <v>88</v>
      </c>
      <c r="U42" s="24" t="s">
        <v>474</v>
      </c>
      <c r="V42" s="24"/>
      <c r="W42" s="24"/>
      <c r="X42" s="24" t="s">
        <v>84</v>
      </c>
    </row>
    <row r="43" spans="1:24">
      <c r="R43" s="24" t="s">
        <v>82</v>
      </c>
      <c r="S43" s="24" t="s">
        <v>755</v>
      </c>
      <c r="T43" s="24" t="s">
        <v>509</v>
      </c>
      <c r="U43" s="24" t="s">
        <v>172</v>
      </c>
      <c r="V43" s="24"/>
      <c r="W43" s="24"/>
      <c r="X43" s="24" t="s">
        <v>775</v>
      </c>
    </row>
    <row r="44" spans="1:24">
      <c r="R44" s="24" t="s">
        <v>243</v>
      </c>
      <c r="S44" s="24" t="s">
        <v>109</v>
      </c>
      <c r="T44" s="24" t="s">
        <v>226</v>
      </c>
      <c r="U44" s="24" t="s">
        <v>493</v>
      </c>
      <c r="V44" s="24"/>
      <c r="W44" s="24"/>
      <c r="X44" s="24" t="s">
        <v>667</v>
      </c>
    </row>
    <row r="45" spans="1:24">
      <c r="R45" s="24" t="s">
        <v>543</v>
      </c>
      <c r="S45" s="24" t="s">
        <v>64</v>
      </c>
      <c r="T45" s="24" t="s">
        <v>649</v>
      </c>
      <c r="U45" s="24" t="s">
        <v>513</v>
      </c>
      <c r="V45" s="24"/>
      <c r="W45" s="24"/>
      <c r="X45" s="24" t="s">
        <v>800</v>
      </c>
    </row>
    <row r="46" spans="1:24">
      <c r="R46" s="24" t="s">
        <v>220</v>
      </c>
      <c r="S46" s="24" t="s">
        <v>463</v>
      </c>
      <c r="T46" s="24" t="s">
        <v>152</v>
      </c>
      <c r="U46" s="24" t="s">
        <v>533</v>
      </c>
      <c r="V46" s="24"/>
      <c r="W46" s="24"/>
      <c r="X46" s="24" t="s">
        <v>428</v>
      </c>
    </row>
    <row r="47" spans="1:24">
      <c r="R47" s="24" t="s">
        <v>753</v>
      </c>
      <c r="S47" s="24" t="s">
        <v>731</v>
      </c>
      <c r="T47" s="24" t="s">
        <v>408</v>
      </c>
      <c r="U47" s="24" t="s">
        <v>553</v>
      </c>
      <c r="V47" s="24"/>
      <c r="W47" s="24"/>
      <c r="X47" s="24" t="s">
        <v>249</v>
      </c>
    </row>
    <row r="48" spans="1:24">
      <c r="R48" s="24" t="s">
        <v>770</v>
      </c>
      <c r="S48" s="24" t="s">
        <v>706</v>
      </c>
      <c r="T48" s="24" t="s">
        <v>640</v>
      </c>
      <c r="U48" s="24" t="s">
        <v>578</v>
      </c>
      <c r="V48" s="24"/>
      <c r="W48" s="24"/>
      <c r="X48" s="24" t="s">
        <v>709</v>
      </c>
    </row>
    <row r="49" spans="18:24">
      <c r="R49" s="24" t="s">
        <v>126</v>
      </c>
      <c r="S49" s="24" t="s">
        <v>595</v>
      </c>
      <c r="T49" s="24" t="s">
        <v>409</v>
      </c>
      <c r="U49" s="24" t="s">
        <v>602</v>
      </c>
      <c r="V49" s="24"/>
      <c r="W49" s="24"/>
      <c r="X49" s="24" t="s">
        <v>111</v>
      </c>
    </row>
    <row r="50" spans="18:24">
      <c r="R50" s="24" t="s">
        <v>292</v>
      </c>
      <c r="S50" s="24" t="s">
        <v>773</v>
      </c>
      <c r="T50" s="24" t="s">
        <v>464</v>
      </c>
      <c r="U50" s="24" t="s">
        <v>63</v>
      </c>
      <c r="V50" s="24"/>
      <c r="W50" s="24"/>
      <c r="X50" s="24" t="s">
        <v>321</v>
      </c>
    </row>
    <row r="51" spans="18:24">
      <c r="R51" s="24" t="s">
        <v>795</v>
      </c>
      <c r="S51" s="24" t="s">
        <v>150</v>
      </c>
      <c r="T51" s="24" t="s">
        <v>144</v>
      </c>
      <c r="U51" s="24" t="s">
        <v>194</v>
      </c>
      <c r="V51" s="24"/>
      <c r="W51" s="24"/>
      <c r="X51" s="24" t="s">
        <v>490</v>
      </c>
    </row>
    <row r="52" spans="18:24">
      <c r="R52" s="24" t="s">
        <v>728</v>
      </c>
      <c r="S52" s="24" t="s">
        <v>142</v>
      </c>
      <c r="T52" s="24" t="s">
        <v>549</v>
      </c>
      <c r="U52" s="24" t="s">
        <v>253</v>
      </c>
      <c r="V52" s="24"/>
      <c r="W52" s="24"/>
      <c r="X52" s="24" t="s">
        <v>438</v>
      </c>
    </row>
    <row r="53" spans="18:24">
      <c r="R53" s="24" t="s">
        <v>165</v>
      </c>
      <c r="S53" s="24" t="s">
        <v>269</v>
      </c>
      <c r="T53" s="24" t="s">
        <v>337</v>
      </c>
      <c r="U53" s="24" t="s">
        <v>277</v>
      </c>
      <c r="V53" s="24"/>
      <c r="W53" s="24"/>
      <c r="X53" s="24" t="s">
        <v>442</v>
      </c>
    </row>
    <row r="54" spans="18:24">
      <c r="R54" s="24" t="s">
        <v>186</v>
      </c>
      <c r="S54" s="24" t="s">
        <v>85</v>
      </c>
      <c r="T54" s="24" t="s">
        <v>758</v>
      </c>
      <c r="U54" s="24" t="s">
        <v>302</v>
      </c>
      <c r="V54" s="24"/>
      <c r="W54" s="24"/>
      <c r="X54" s="24" t="s">
        <v>210</v>
      </c>
    </row>
    <row r="55" spans="18:24">
      <c r="R55" s="24" t="s">
        <v>527</v>
      </c>
      <c r="S55" s="24" t="s">
        <v>223</v>
      </c>
      <c r="T55" s="24" t="s">
        <v>673</v>
      </c>
      <c r="U55" s="24" t="s">
        <v>690</v>
      </c>
      <c r="V55" s="24"/>
      <c r="W55" s="24"/>
      <c r="X55" s="24" t="s">
        <v>273</v>
      </c>
    </row>
    <row r="56" spans="18:24">
      <c r="R56" s="24" t="s">
        <v>185</v>
      </c>
      <c r="S56" s="24" t="s">
        <v>646</v>
      </c>
      <c r="T56" s="24" t="s">
        <v>387</v>
      </c>
      <c r="U56" s="24" t="s">
        <v>738</v>
      </c>
      <c r="V56" s="24"/>
      <c r="W56" s="24"/>
      <c r="X56" s="24" t="s">
        <v>757</v>
      </c>
    </row>
    <row r="57" spans="18:24">
      <c r="R57" s="24" t="s">
        <v>703</v>
      </c>
      <c r="S57" s="24" t="s">
        <v>730</v>
      </c>
      <c r="T57" s="24" t="s">
        <v>777</v>
      </c>
      <c r="U57" s="24" t="s">
        <v>780</v>
      </c>
      <c r="V57" s="24"/>
      <c r="W57" s="24"/>
      <c r="X57" s="24" t="s">
        <v>83</v>
      </c>
    </row>
    <row r="58" spans="18:24">
      <c r="R58" s="24"/>
      <c r="S58" s="24" t="s">
        <v>295</v>
      </c>
      <c r="T58" s="24" t="s">
        <v>672</v>
      </c>
      <c r="U58" s="24"/>
      <c r="V58" s="24"/>
      <c r="W58" s="24"/>
      <c r="X58" s="24" t="s">
        <v>187</v>
      </c>
    </row>
    <row r="59" spans="18:24">
      <c r="R59" s="24"/>
      <c r="S59" s="24" t="s">
        <v>329</v>
      </c>
      <c r="T59" s="24" t="s">
        <v>733</v>
      </c>
      <c r="U59" s="24"/>
      <c r="V59" s="24"/>
      <c r="W59" s="24"/>
      <c r="X59" s="24" t="s">
        <v>209</v>
      </c>
    </row>
    <row r="60" spans="18:24">
      <c r="R60" s="24"/>
      <c r="S60" s="24" t="s">
        <v>332</v>
      </c>
      <c r="T60" s="24" t="s">
        <v>388</v>
      </c>
      <c r="U60" s="24"/>
      <c r="V60" s="24"/>
      <c r="W60" s="24"/>
      <c r="X60" s="24" t="s">
        <v>571</v>
      </c>
    </row>
    <row r="61" spans="18:24">
      <c r="R61" s="24"/>
      <c r="S61" s="24" t="s">
        <v>797</v>
      </c>
      <c r="T61" s="24" t="s">
        <v>510</v>
      </c>
      <c r="U61" s="24"/>
      <c r="V61" s="24"/>
      <c r="W61" s="24"/>
      <c r="X61" s="24" t="s">
        <v>252</v>
      </c>
    </row>
    <row r="62" spans="18:24">
      <c r="R62" s="24"/>
      <c r="S62" s="24" t="s">
        <v>774</v>
      </c>
      <c r="T62" s="24" t="s">
        <v>227</v>
      </c>
      <c r="U62" s="24"/>
      <c r="V62" s="24"/>
      <c r="W62" s="24"/>
      <c r="X62" s="24" t="s">
        <v>804</v>
      </c>
    </row>
    <row r="63" spans="18:24">
      <c r="R63" s="24"/>
      <c r="S63" s="24" t="s">
        <v>704</v>
      </c>
      <c r="T63" s="24" t="s">
        <v>298</v>
      </c>
      <c r="U63" s="24"/>
      <c r="V63" s="24"/>
      <c r="W63" s="24"/>
      <c r="X63" s="24" t="s">
        <v>297</v>
      </c>
    </row>
    <row r="64" spans="18:24">
      <c r="R64" s="24"/>
      <c r="S64" s="24" t="s">
        <v>406</v>
      </c>
      <c r="T64" s="24" t="s">
        <v>734</v>
      </c>
      <c r="U64" s="24"/>
      <c r="V64" s="24"/>
      <c r="W64" s="24"/>
      <c r="X64" s="24" t="s">
        <v>574</v>
      </c>
    </row>
    <row r="65" spans="18:24">
      <c r="R65" s="24"/>
      <c r="S65" s="24" t="s">
        <v>294</v>
      </c>
      <c r="T65" s="24" t="s">
        <v>410</v>
      </c>
      <c r="U65" s="24"/>
      <c r="V65" s="24"/>
      <c r="W65" s="24"/>
      <c r="X65" s="24" t="s">
        <v>801</v>
      </c>
    </row>
    <row r="66" spans="18:24">
      <c r="R66" s="24"/>
      <c r="S66" s="24" t="s">
        <v>462</v>
      </c>
      <c r="T66" s="24" t="s">
        <v>511</v>
      </c>
      <c r="U66" s="24"/>
      <c r="V66" s="24"/>
      <c r="W66" s="24"/>
      <c r="X66" s="24" t="s">
        <v>772</v>
      </c>
    </row>
    <row r="67" spans="18:24">
      <c r="R67" s="24"/>
      <c r="S67" s="24" t="s">
        <v>707</v>
      </c>
      <c r="T67" s="24" t="s">
        <v>89</v>
      </c>
      <c r="U67" s="24"/>
      <c r="V67" s="24"/>
      <c r="W67" s="24"/>
      <c r="X67" s="24" t="s">
        <v>87</v>
      </c>
    </row>
    <row r="68" spans="18:24">
      <c r="R68" s="24"/>
      <c r="S68" s="24" t="s">
        <v>440</v>
      </c>
      <c r="T68" s="24" t="s">
        <v>444</v>
      </c>
      <c r="U68" s="24"/>
      <c r="V68" s="24"/>
      <c r="W68" s="24"/>
      <c r="X68" s="24" t="s">
        <v>229</v>
      </c>
    </row>
    <row r="69" spans="18:24">
      <c r="R69" s="24"/>
      <c r="S69" s="24" t="s">
        <v>222</v>
      </c>
      <c r="T69" s="24" t="s">
        <v>445</v>
      </c>
      <c r="U69" s="24"/>
      <c r="V69" s="24"/>
      <c r="W69" s="24"/>
      <c r="X69" s="24" t="s">
        <v>171</v>
      </c>
    </row>
    <row r="70" spans="18:24">
      <c r="R70" s="24"/>
      <c r="S70" s="24" t="s">
        <v>647</v>
      </c>
      <c r="T70" s="24" t="s">
        <v>250</v>
      </c>
      <c r="U70" s="24"/>
      <c r="V70" s="24"/>
      <c r="W70" s="24"/>
      <c r="X70" s="24" t="s">
        <v>708</v>
      </c>
    </row>
    <row r="71" spans="18:24">
      <c r="R71" s="24"/>
      <c r="S71" s="24" t="s">
        <v>671</v>
      </c>
      <c r="T71" s="24" t="s">
        <v>192</v>
      </c>
      <c r="U71" s="24"/>
      <c r="V71" s="24"/>
      <c r="W71" s="24"/>
      <c r="X71" s="24" t="s">
        <v>245</v>
      </c>
    </row>
    <row r="72" spans="18:24">
      <c r="R72" s="24"/>
      <c r="S72" s="24" t="s">
        <v>570</v>
      </c>
      <c r="T72" s="24" t="s">
        <v>651</v>
      </c>
      <c r="U72" s="24"/>
      <c r="V72" s="24"/>
      <c r="W72" s="24"/>
      <c r="X72" s="24" t="s">
        <v>652</v>
      </c>
    </row>
    <row r="73" spans="18:24">
      <c r="R73" s="24"/>
      <c r="S73" s="24" t="s">
        <v>441</v>
      </c>
      <c r="T73" s="24" t="s">
        <v>803</v>
      </c>
      <c r="U73" s="24"/>
      <c r="V73" s="24"/>
      <c r="W73" s="24"/>
      <c r="X73" s="24" t="s">
        <v>712</v>
      </c>
    </row>
    <row r="74" spans="18:24">
      <c r="R74" s="24"/>
      <c r="S74" s="24" t="s">
        <v>296</v>
      </c>
      <c r="T74" s="24" t="s">
        <v>550</v>
      </c>
      <c r="U74" s="24"/>
      <c r="V74" s="24"/>
      <c r="W74" s="24"/>
      <c r="X74" s="24" t="s">
        <v>333</v>
      </c>
    </row>
    <row r="75" spans="18:24">
      <c r="R75" s="24"/>
      <c r="S75" s="24" t="s">
        <v>732</v>
      </c>
      <c r="T75" s="24" t="s">
        <v>710</v>
      </c>
      <c r="U75" s="24"/>
      <c r="V75" s="24"/>
      <c r="W75" s="24"/>
      <c r="X75" s="24" t="s">
        <v>648</v>
      </c>
    </row>
    <row r="76" spans="18:24">
      <c r="R76" s="24"/>
      <c r="S76" s="24" t="s">
        <v>505</v>
      </c>
      <c r="T76" s="24" t="s">
        <v>802</v>
      </c>
      <c r="U76" s="24"/>
      <c r="V76" s="24"/>
      <c r="W76" s="24"/>
      <c r="X76" s="24" t="s">
        <v>322</v>
      </c>
    </row>
    <row r="77" spans="18:24">
      <c r="R77" s="24"/>
      <c r="S77" s="24" t="s">
        <v>545</v>
      </c>
      <c r="T77" s="24" t="s">
        <v>228</v>
      </c>
      <c r="U77" s="24"/>
      <c r="V77" s="24"/>
      <c r="W77" s="24"/>
      <c r="X77" s="24" t="s">
        <v>123</v>
      </c>
    </row>
    <row r="78" spans="18:24">
      <c r="R78" s="24"/>
      <c r="S78" s="24" t="s">
        <v>798</v>
      </c>
      <c r="T78" s="24" t="s">
        <v>650</v>
      </c>
      <c r="U78" s="24"/>
      <c r="V78" s="24"/>
      <c r="W78" s="24"/>
      <c r="X78" s="24" t="s">
        <v>443</v>
      </c>
    </row>
    <row r="79" spans="18:24">
      <c r="R79" s="24"/>
      <c r="S79" s="24" t="s">
        <v>799</v>
      </c>
      <c r="T79" s="24" t="s">
        <v>465</v>
      </c>
      <c r="U79" s="24"/>
      <c r="V79" s="24"/>
      <c r="W79" s="24"/>
      <c r="X79" s="24" t="s">
        <v>129</v>
      </c>
    </row>
    <row r="80" spans="18:24">
      <c r="R80" s="24"/>
      <c r="S80" s="24" t="s">
        <v>246</v>
      </c>
      <c r="T80" s="24" t="s">
        <v>735</v>
      </c>
      <c r="U80" s="24"/>
      <c r="V80" s="24"/>
      <c r="W80" s="24"/>
      <c r="X80" s="24" t="s">
        <v>674</v>
      </c>
    </row>
    <row r="81" spans="18:24">
      <c r="R81" s="24"/>
      <c r="S81" s="24" t="s">
        <v>270</v>
      </c>
      <c r="T81" s="24" t="s">
        <v>641</v>
      </c>
      <c r="U81" s="24"/>
      <c r="V81" s="24"/>
      <c r="W81" s="24"/>
      <c r="X81" s="24" t="s">
        <v>386</v>
      </c>
    </row>
    <row r="82" spans="18:24">
      <c r="R82" s="24"/>
      <c r="S82" s="24" t="s">
        <v>271</v>
      </c>
      <c r="T82" s="24" t="s">
        <v>736</v>
      </c>
      <c r="U82" s="24"/>
      <c r="V82" s="24"/>
      <c r="W82" s="24"/>
      <c r="X82" s="24" t="s">
        <v>320</v>
      </c>
    </row>
    <row r="83" spans="18:24">
      <c r="R83" s="24"/>
      <c r="S83" s="24" t="s">
        <v>507</v>
      </c>
      <c r="T83" s="24" t="s">
        <v>530</v>
      </c>
      <c r="U83" s="24"/>
      <c r="V83" s="24"/>
      <c r="W83" s="24"/>
      <c r="X83" s="24" t="s">
        <v>155</v>
      </c>
    </row>
    <row r="84" spans="18:24">
      <c r="R84" s="24"/>
      <c r="S84" s="24" t="s">
        <v>683</v>
      </c>
      <c r="T84" s="24" t="s">
        <v>274</v>
      </c>
      <c r="U84" s="24"/>
      <c r="V84" s="24"/>
      <c r="W84" s="24"/>
      <c r="X84" s="24" t="s">
        <v>167</v>
      </c>
    </row>
    <row r="85" spans="18:24">
      <c r="R85" s="24"/>
      <c r="S85" s="24" t="s">
        <v>168</v>
      </c>
      <c r="T85" s="24" t="s">
        <v>300</v>
      </c>
      <c r="U85" s="24"/>
      <c r="V85" s="24"/>
      <c r="W85" s="24"/>
      <c r="X85" s="24" t="s">
        <v>645</v>
      </c>
    </row>
    <row r="86" spans="18:24">
      <c r="R86" s="24"/>
      <c r="S86" s="24" t="s">
        <v>169</v>
      </c>
      <c r="T86" s="24" t="s">
        <v>484</v>
      </c>
      <c r="U86" s="24"/>
      <c r="V86" s="24"/>
      <c r="W86" s="24"/>
      <c r="X86" s="24" t="s">
        <v>299</v>
      </c>
    </row>
    <row r="87" spans="18:24">
      <c r="R87" s="24"/>
      <c r="S87" s="24" t="s">
        <v>593</v>
      </c>
      <c r="T87" s="24" t="s">
        <v>485</v>
      </c>
      <c r="U87" s="24"/>
      <c r="V87" s="24"/>
      <c r="W87" s="24"/>
      <c r="X87" s="24" t="s">
        <v>108</v>
      </c>
    </row>
    <row r="88" spans="18:24">
      <c r="R88" s="24"/>
      <c r="S88" s="24" t="s">
        <v>617</v>
      </c>
      <c r="T88" s="24" t="s">
        <v>491</v>
      </c>
      <c r="U88" s="24"/>
      <c r="V88" s="24"/>
      <c r="W88" s="24"/>
      <c r="X88" s="24" t="s">
        <v>439</v>
      </c>
    </row>
    <row r="89" spans="18:24">
      <c r="R89" s="24"/>
      <c r="S89" s="24" t="s">
        <v>156</v>
      </c>
      <c r="T89" s="24" t="s">
        <v>686</v>
      </c>
      <c r="U89" s="24"/>
      <c r="V89" s="24"/>
      <c r="W89" s="24"/>
      <c r="X89" s="24" t="s">
        <v>188</v>
      </c>
    </row>
    <row r="90" spans="18:24">
      <c r="R90" s="24"/>
      <c r="S90" s="24" t="s">
        <v>528</v>
      </c>
      <c r="T90" s="24" t="s">
        <v>429</v>
      </c>
      <c r="U90" s="24"/>
      <c r="V90" s="24"/>
      <c r="W90" s="24"/>
      <c r="X90" s="24" t="s">
        <v>508</v>
      </c>
    </row>
    <row r="91" spans="18:24">
      <c r="R91" s="24"/>
      <c r="S91" s="24" t="s">
        <v>618</v>
      </c>
      <c r="T91" s="24" t="s">
        <v>531</v>
      </c>
      <c r="U91" s="24"/>
      <c r="V91" s="24"/>
      <c r="W91" s="24"/>
      <c r="X91" s="24" t="s">
        <v>573</v>
      </c>
    </row>
    <row r="92" spans="18:24">
      <c r="R92" s="24"/>
      <c r="S92" s="24" t="s">
        <v>143</v>
      </c>
      <c r="T92" s="24" t="s">
        <v>575</v>
      </c>
      <c r="U92" s="24"/>
      <c r="V92" s="24"/>
      <c r="W92" s="24"/>
      <c r="X92" s="24" t="s">
        <v>546</v>
      </c>
    </row>
    <row r="93" spans="18:24">
      <c r="R93" s="24"/>
      <c r="S93" s="24" t="s">
        <v>488</v>
      </c>
      <c r="T93" s="24" t="s">
        <v>599</v>
      </c>
      <c r="U93" s="24"/>
      <c r="V93" s="24"/>
      <c r="W93" s="24"/>
      <c r="X93" s="24" t="s">
        <v>130</v>
      </c>
    </row>
    <row r="94" spans="18:24">
      <c r="R94" s="24"/>
      <c r="S94" s="24" t="s">
        <v>619</v>
      </c>
      <c r="T94" s="24" t="s">
        <v>623</v>
      </c>
      <c r="U94" s="24"/>
      <c r="V94" s="24"/>
      <c r="W94" s="24"/>
      <c r="X94" s="24" t="s">
        <v>88</v>
      </c>
    </row>
    <row r="95" spans="18:24">
      <c r="R95" s="24"/>
      <c r="S95" s="24" t="s">
        <v>189</v>
      </c>
      <c r="T95" s="24" t="s">
        <v>191</v>
      </c>
      <c r="U95" s="24"/>
      <c r="V95" s="24"/>
      <c r="W95" s="24"/>
      <c r="X95" s="24" t="s">
        <v>755</v>
      </c>
    </row>
    <row r="96" spans="18:24">
      <c r="R96" s="24"/>
      <c r="S96" s="24" t="s">
        <v>317</v>
      </c>
      <c r="T96" s="24" t="s">
        <v>687</v>
      </c>
      <c r="U96" s="24"/>
      <c r="V96" s="24"/>
      <c r="W96" s="24"/>
      <c r="X96" s="24" t="s">
        <v>109</v>
      </c>
    </row>
    <row r="97" spans="18:24">
      <c r="R97" s="24"/>
      <c r="S97" s="24" t="s">
        <v>86</v>
      </c>
      <c r="T97" s="24" t="s">
        <v>90</v>
      </c>
      <c r="U97" s="24"/>
      <c r="V97" s="24"/>
      <c r="W97" s="24"/>
      <c r="X97" s="24" t="s">
        <v>509</v>
      </c>
    </row>
    <row r="98" spans="18:24">
      <c r="R98" s="24"/>
      <c r="S98" s="24" t="s">
        <v>385</v>
      </c>
      <c r="T98" s="24" t="s">
        <v>389</v>
      </c>
      <c r="U98" s="24"/>
      <c r="V98" s="24"/>
      <c r="W98" s="24"/>
      <c r="X98" s="24" t="s">
        <v>226</v>
      </c>
    </row>
    <row r="99" spans="18:24">
      <c r="R99" s="24"/>
      <c r="S99" s="24" t="s">
        <v>407</v>
      </c>
      <c r="T99" s="24" t="s">
        <v>411</v>
      </c>
      <c r="U99" s="24"/>
      <c r="V99" s="24"/>
      <c r="W99" s="24"/>
      <c r="X99" s="24" t="s">
        <v>649</v>
      </c>
    </row>
    <row r="100" spans="18:24">
      <c r="R100" s="24"/>
      <c r="S100" s="24" t="s">
        <v>110</v>
      </c>
      <c r="T100" s="24" t="s">
        <v>430</v>
      </c>
      <c r="U100" s="24"/>
      <c r="V100" s="24"/>
      <c r="W100" s="24"/>
      <c r="X100" s="24" t="s">
        <v>147</v>
      </c>
    </row>
    <row r="101" spans="18:24">
      <c r="R101" s="24"/>
      <c r="S101" s="24" t="s">
        <v>128</v>
      </c>
      <c r="T101" s="24" t="s">
        <v>466</v>
      </c>
      <c r="U101" s="24"/>
      <c r="V101" s="24"/>
      <c r="W101" s="24"/>
      <c r="X101" s="24" t="s">
        <v>152</v>
      </c>
    </row>
    <row r="102" spans="18:24">
      <c r="R102" s="24"/>
      <c r="S102" s="24" t="s">
        <v>472</v>
      </c>
      <c r="T102" s="24" t="s">
        <v>146</v>
      </c>
      <c r="U102" s="24"/>
      <c r="V102" s="24"/>
      <c r="W102" s="24"/>
      <c r="X102" s="24" t="s">
        <v>64</v>
      </c>
    </row>
    <row r="103" spans="18:24">
      <c r="R103" s="24"/>
      <c r="S103" s="24" t="s">
        <v>489</v>
      </c>
      <c r="T103" s="24" t="s">
        <v>211</v>
      </c>
      <c r="U103" s="24"/>
      <c r="V103" s="24"/>
      <c r="W103" s="24"/>
      <c r="X103" s="24" t="s">
        <v>463</v>
      </c>
    </row>
    <row r="104" spans="18:24">
      <c r="R104" s="24"/>
      <c r="S104" s="24" t="s">
        <v>529</v>
      </c>
      <c r="T104" s="24" t="s">
        <v>551</v>
      </c>
      <c r="U104" s="24"/>
      <c r="V104" s="24"/>
      <c r="W104" s="24"/>
      <c r="X104" s="24" t="s">
        <v>731</v>
      </c>
    </row>
    <row r="105" spans="18:24">
      <c r="R105" s="24"/>
      <c r="S105" s="24" t="s">
        <v>224</v>
      </c>
      <c r="T105" s="24" t="s">
        <v>576</v>
      </c>
      <c r="U105" s="24"/>
      <c r="V105" s="24"/>
      <c r="W105" s="24"/>
      <c r="X105" s="24" t="s">
        <v>512</v>
      </c>
    </row>
    <row r="106" spans="18:24">
      <c r="R106" s="24"/>
      <c r="S106" s="24" t="s">
        <v>547</v>
      </c>
      <c r="T106" s="24" t="s">
        <v>600</v>
      </c>
      <c r="U106" s="24"/>
      <c r="V106" s="24"/>
      <c r="W106" s="24"/>
      <c r="X106" s="24" t="s">
        <v>577</v>
      </c>
    </row>
    <row r="107" spans="18:24">
      <c r="R107" s="24"/>
      <c r="S107" s="24" t="s">
        <v>572</v>
      </c>
      <c r="T107" s="24" t="s">
        <v>624</v>
      </c>
      <c r="U107" s="24"/>
      <c r="V107" s="24"/>
      <c r="W107" s="24"/>
      <c r="X107" s="24" t="s">
        <v>706</v>
      </c>
    </row>
    <row r="108" spans="18:24">
      <c r="R108" s="24"/>
      <c r="S108" s="24" t="s">
        <v>596</v>
      </c>
      <c r="T108" s="24" t="s">
        <v>251</v>
      </c>
      <c r="U108" s="24"/>
      <c r="V108" s="24"/>
      <c r="W108" s="24"/>
      <c r="X108" s="24" t="s">
        <v>412</v>
      </c>
    </row>
    <row r="109" spans="18:24">
      <c r="R109" s="24"/>
      <c r="S109" s="24" t="s">
        <v>620</v>
      </c>
      <c r="T109" s="24" t="s">
        <v>275</v>
      </c>
      <c r="U109" s="24"/>
      <c r="V109" s="24"/>
      <c r="W109" s="24"/>
      <c r="X109" s="24" t="s">
        <v>408</v>
      </c>
    </row>
    <row r="110" spans="18:24">
      <c r="R110" s="24"/>
      <c r="S110" s="24" t="s">
        <v>190</v>
      </c>
      <c r="T110" s="24" t="s">
        <v>688</v>
      </c>
      <c r="U110" s="24"/>
      <c r="V110" s="24"/>
      <c r="W110" s="24"/>
      <c r="X110" s="24" t="s">
        <v>640</v>
      </c>
    </row>
    <row r="111" spans="18:24">
      <c r="R111" s="24"/>
      <c r="S111" s="24" t="s">
        <v>247</v>
      </c>
      <c r="T111" s="24" t="s">
        <v>711</v>
      </c>
      <c r="U111" s="24"/>
      <c r="V111" s="24"/>
      <c r="W111" s="24"/>
      <c r="X111" s="24" t="s">
        <v>409</v>
      </c>
    </row>
    <row r="112" spans="18:24">
      <c r="R112" s="24"/>
      <c r="S112" s="24" t="s">
        <v>684</v>
      </c>
      <c r="T112" s="24" t="s">
        <v>759</v>
      </c>
      <c r="U112" s="24"/>
      <c r="V112" s="24"/>
      <c r="W112" s="24"/>
      <c r="X112" s="24" t="s">
        <v>595</v>
      </c>
    </row>
    <row r="113" spans="18:24">
      <c r="R113" s="24"/>
      <c r="S113" s="24" t="s">
        <v>756</v>
      </c>
      <c r="T113" s="24" t="s">
        <v>778</v>
      </c>
      <c r="U113" s="24"/>
      <c r="V113" s="24"/>
      <c r="W113" s="24"/>
      <c r="X113" s="24" t="s">
        <v>773</v>
      </c>
    </row>
    <row r="114" spans="18:24">
      <c r="R114" s="24"/>
      <c r="S114" s="24"/>
      <c r="T114" s="24"/>
      <c r="U114" s="24"/>
      <c r="V114" s="24"/>
      <c r="W114" s="24"/>
      <c r="X114" s="24" t="s">
        <v>150</v>
      </c>
    </row>
    <row r="115" spans="18:24">
      <c r="R115" s="24"/>
      <c r="S115" s="24"/>
      <c r="T115" s="24"/>
      <c r="U115" s="24"/>
      <c r="V115" s="24"/>
      <c r="W115" s="24"/>
      <c r="X115" s="24" t="s">
        <v>142</v>
      </c>
    </row>
    <row r="116" spans="18:24">
      <c r="R116" s="24"/>
      <c r="S116" s="24"/>
      <c r="T116" s="24"/>
      <c r="U116" s="24"/>
      <c r="V116" s="24"/>
      <c r="W116" s="24"/>
      <c r="X116" s="24" t="s">
        <v>269</v>
      </c>
    </row>
    <row r="117" spans="18:24">
      <c r="R117" s="24"/>
      <c r="S117" s="24"/>
      <c r="T117" s="24"/>
      <c r="U117" s="24"/>
      <c r="V117" s="24"/>
      <c r="W117" s="24"/>
      <c r="X117" s="24" t="s">
        <v>85</v>
      </c>
    </row>
    <row r="118" spans="18:24">
      <c r="R118" s="24"/>
      <c r="S118" s="24"/>
      <c r="T118" s="24"/>
      <c r="U118" s="24"/>
      <c r="V118" s="24"/>
      <c r="W118" s="24"/>
      <c r="X118" s="24" t="s">
        <v>464</v>
      </c>
    </row>
    <row r="119" spans="18:24">
      <c r="R119" s="24"/>
      <c r="S119" s="24"/>
      <c r="T119" s="24"/>
      <c r="U119" s="24"/>
      <c r="V119" s="24"/>
      <c r="W119" s="24"/>
      <c r="X119" s="24" t="s">
        <v>144</v>
      </c>
    </row>
    <row r="120" spans="18:24">
      <c r="R120" s="24"/>
      <c r="S120" s="24"/>
      <c r="T120" s="24"/>
      <c r="U120" s="24"/>
      <c r="V120" s="24"/>
      <c r="W120" s="24"/>
      <c r="X120" s="24" t="s">
        <v>737</v>
      </c>
    </row>
    <row r="121" spans="18:24">
      <c r="R121" s="24"/>
      <c r="S121" s="24"/>
      <c r="T121" s="24"/>
      <c r="U121" s="24"/>
      <c r="V121" s="24"/>
      <c r="W121" s="24"/>
      <c r="X121" s="24" t="s">
        <v>223</v>
      </c>
    </row>
    <row r="122" spans="18:24">
      <c r="R122" s="24"/>
      <c r="S122" s="24"/>
      <c r="T122" s="24"/>
      <c r="U122" s="24"/>
      <c r="V122" s="24"/>
      <c r="W122" s="24"/>
      <c r="X122" s="24" t="s">
        <v>646</v>
      </c>
    </row>
    <row r="123" spans="18:24">
      <c r="R123" s="24"/>
      <c r="S123" s="24"/>
      <c r="T123" s="24"/>
      <c r="U123" s="24"/>
      <c r="V123" s="24"/>
      <c r="W123" s="24"/>
      <c r="X123" s="24" t="s">
        <v>549</v>
      </c>
    </row>
    <row r="124" spans="18:24">
      <c r="R124" s="24"/>
      <c r="S124" s="24"/>
      <c r="T124" s="24"/>
      <c r="U124" s="24"/>
      <c r="V124" s="24"/>
      <c r="W124" s="24"/>
      <c r="X124" s="24" t="s">
        <v>730</v>
      </c>
    </row>
    <row r="125" spans="18:24">
      <c r="R125" s="24"/>
      <c r="S125" s="24"/>
      <c r="T125" s="24"/>
      <c r="U125" s="24"/>
      <c r="V125" s="24"/>
      <c r="W125" s="24"/>
      <c r="X125" s="24" t="s">
        <v>337</v>
      </c>
    </row>
    <row r="126" spans="18:24">
      <c r="R126" s="24"/>
      <c r="S126" s="24"/>
      <c r="T126" s="24"/>
      <c r="U126" s="24"/>
      <c r="V126" s="24"/>
      <c r="W126" s="24"/>
      <c r="X126" s="24" t="s">
        <v>758</v>
      </c>
    </row>
    <row r="127" spans="18:24">
      <c r="R127" s="24"/>
      <c r="S127" s="24"/>
      <c r="T127" s="24"/>
      <c r="U127" s="24"/>
      <c r="V127" s="24"/>
      <c r="W127" s="24"/>
      <c r="X127" s="24" t="s">
        <v>673</v>
      </c>
    </row>
    <row r="128" spans="18:24">
      <c r="R128" s="24"/>
      <c r="S128" s="24"/>
      <c r="T128" s="24"/>
      <c r="U128" s="24"/>
      <c r="V128" s="24"/>
      <c r="W128" s="24"/>
      <c r="X128" s="24" t="s">
        <v>295</v>
      </c>
    </row>
    <row r="129" spans="18:24">
      <c r="R129" s="24"/>
      <c r="S129" s="24"/>
      <c r="T129" s="24"/>
      <c r="U129" s="24"/>
      <c r="V129" s="24"/>
      <c r="W129" s="24"/>
      <c r="X129" s="24" t="s">
        <v>301</v>
      </c>
    </row>
    <row r="130" spans="18:24">
      <c r="R130" s="24"/>
      <c r="S130" s="24"/>
      <c r="T130" s="24"/>
      <c r="U130" s="24"/>
      <c r="V130" s="24"/>
      <c r="W130" s="24"/>
      <c r="X130" s="24" t="s">
        <v>387</v>
      </c>
    </row>
    <row r="131" spans="18:24">
      <c r="R131" s="24"/>
      <c r="S131" s="24"/>
      <c r="T131" s="24"/>
      <c r="U131" s="24"/>
      <c r="V131" s="24"/>
      <c r="W131" s="24"/>
      <c r="X131" s="24" t="s">
        <v>329</v>
      </c>
    </row>
    <row r="132" spans="18:24">
      <c r="R132" s="24"/>
      <c r="S132" s="24"/>
      <c r="T132" s="24"/>
      <c r="U132" s="24"/>
      <c r="V132" s="24"/>
      <c r="W132" s="24"/>
      <c r="X132" s="24" t="s">
        <v>777</v>
      </c>
    </row>
    <row r="133" spans="18:24">
      <c r="R133" s="24"/>
      <c r="S133" s="24"/>
      <c r="T133" s="24"/>
      <c r="U133" s="24"/>
      <c r="V133" s="24"/>
      <c r="W133" s="24"/>
      <c r="X133" s="24" t="s">
        <v>332</v>
      </c>
    </row>
    <row r="134" spans="18:24">
      <c r="R134" s="24"/>
      <c r="S134" s="24"/>
      <c r="T134" s="24"/>
      <c r="U134" s="24"/>
      <c r="V134" s="24"/>
      <c r="W134" s="24"/>
      <c r="X134" s="24" t="s">
        <v>552</v>
      </c>
    </row>
    <row r="135" spans="18:24">
      <c r="R135" s="24"/>
      <c r="S135" s="24"/>
      <c r="T135" s="24"/>
      <c r="U135" s="24"/>
      <c r="V135" s="24"/>
      <c r="W135" s="24"/>
      <c r="X135" s="24" t="s">
        <v>797</v>
      </c>
    </row>
    <row r="136" spans="18:24">
      <c r="R136" s="24"/>
      <c r="S136" s="24"/>
      <c r="T136" s="24"/>
      <c r="U136" s="24"/>
      <c r="V136" s="24"/>
      <c r="W136" s="24"/>
      <c r="X136" s="24" t="s">
        <v>774</v>
      </c>
    </row>
    <row r="137" spans="18:24">
      <c r="R137" s="24"/>
      <c r="S137" s="24"/>
      <c r="T137" s="24"/>
      <c r="U137" s="24"/>
      <c r="V137" s="24"/>
      <c r="W137" s="24"/>
      <c r="X137" s="24" t="s">
        <v>672</v>
      </c>
    </row>
    <row r="138" spans="18:24">
      <c r="R138" s="24"/>
      <c r="S138" s="24"/>
      <c r="T138" s="24"/>
      <c r="U138" s="24"/>
      <c r="V138" s="24"/>
      <c r="W138" s="24"/>
      <c r="X138" s="24" t="s">
        <v>704</v>
      </c>
    </row>
    <row r="139" spans="18:24">
      <c r="R139" s="24"/>
      <c r="S139" s="24"/>
      <c r="T139" s="24"/>
      <c r="U139" s="24"/>
      <c r="V139" s="24"/>
      <c r="W139" s="24"/>
      <c r="X139" s="24" t="s">
        <v>406</v>
      </c>
    </row>
    <row r="140" spans="18:24">
      <c r="R140" s="24"/>
      <c r="S140" s="24"/>
      <c r="T140" s="24"/>
      <c r="U140" s="24"/>
      <c r="V140" s="24"/>
      <c r="W140" s="24"/>
      <c r="X140" s="24" t="s">
        <v>294</v>
      </c>
    </row>
    <row r="141" spans="18:24">
      <c r="R141" s="24"/>
      <c r="S141" s="24"/>
      <c r="T141" s="24"/>
      <c r="U141" s="24"/>
      <c r="V141" s="24"/>
      <c r="W141" s="24"/>
      <c r="X141" s="24" t="s">
        <v>675</v>
      </c>
    </row>
    <row r="142" spans="18:24">
      <c r="R142" s="24"/>
      <c r="S142" s="24"/>
      <c r="T142" s="24"/>
      <c r="U142" s="24"/>
      <c r="V142" s="24"/>
      <c r="W142" s="24"/>
      <c r="X142" s="24" t="s">
        <v>733</v>
      </c>
    </row>
    <row r="143" spans="18:24">
      <c r="R143" s="24"/>
      <c r="S143" s="24"/>
      <c r="T143" s="24"/>
      <c r="U143" s="24"/>
      <c r="V143" s="24"/>
      <c r="W143" s="24"/>
      <c r="X143" s="24" t="s">
        <v>388</v>
      </c>
    </row>
    <row r="144" spans="18:24">
      <c r="R144" s="24"/>
      <c r="S144" s="24"/>
      <c r="T144" s="24"/>
      <c r="U144" s="24"/>
      <c r="V144" s="24"/>
      <c r="W144" s="24"/>
      <c r="X144" s="24" t="s">
        <v>510</v>
      </c>
    </row>
    <row r="145" spans="18:24">
      <c r="R145" s="24"/>
      <c r="S145" s="24"/>
      <c r="T145" s="24"/>
      <c r="U145" s="24"/>
      <c r="V145" s="24"/>
      <c r="W145" s="24"/>
      <c r="X145" s="24" t="s">
        <v>227</v>
      </c>
    </row>
    <row r="146" spans="18:24">
      <c r="R146" s="24"/>
      <c r="S146" s="24"/>
      <c r="T146" s="24"/>
      <c r="U146" s="24"/>
      <c r="V146" s="24"/>
      <c r="W146" s="24"/>
      <c r="X146" s="24" t="s">
        <v>462</v>
      </c>
    </row>
    <row r="147" spans="18:24">
      <c r="R147" s="24"/>
      <c r="S147" s="24"/>
      <c r="T147" s="24"/>
      <c r="U147" s="24"/>
      <c r="V147" s="24"/>
      <c r="W147" s="24"/>
      <c r="X147" s="24" t="s">
        <v>276</v>
      </c>
    </row>
    <row r="148" spans="18:24">
      <c r="R148" s="24"/>
      <c r="S148" s="24"/>
      <c r="T148" s="24"/>
      <c r="U148" s="24"/>
      <c r="V148" s="24"/>
      <c r="W148" s="24"/>
      <c r="X148" s="24" t="s">
        <v>298</v>
      </c>
    </row>
    <row r="149" spans="18:24">
      <c r="R149" s="24"/>
      <c r="S149" s="24"/>
      <c r="T149" s="24"/>
      <c r="U149" s="24"/>
      <c r="V149" s="24"/>
      <c r="W149" s="24"/>
      <c r="X149" s="24" t="s">
        <v>707</v>
      </c>
    </row>
    <row r="150" spans="18:24">
      <c r="R150" s="24"/>
      <c r="S150" s="24"/>
      <c r="T150" s="24"/>
      <c r="U150" s="24"/>
      <c r="V150" s="24"/>
      <c r="W150" s="24"/>
      <c r="X150" s="24" t="s">
        <v>390</v>
      </c>
    </row>
    <row r="151" spans="18:24">
      <c r="R151" s="24"/>
      <c r="S151" s="24"/>
      <c r="T151" s="24"/>
      <c r="U151" s="24"/>
      <c r="V151" s="24"/>
      <c r="W151" s="24"/>
      <c r="X151" s="24" t="s">
        <v>446</v>
      </c>
    </row>
    <row r="152" spans="18:24">
      <c r="R152" s="24"/>
      <c r="S152" s="24"/>
      <c r="T152" s="24"/>
      <c r="U152" s="24"/>
      <c r="V152" s="24"/>
      <c r="W152" s="24"/>
      <c r="X152" s="24" t="s">
        <v>734</v>
      </c>
    </row>
    <row r="153" spans="18:24">
      <c r="R153" s="24"/>
      <c r="S153" s="24"/>
      <c r="T153" s="24"/>
      <c r="U153" s="24"/>
      <c r="V153" s="24"/>
      <c r="W153" s="24"/>
      <c r="X153" s="24" t="s">
        <v>779</v>
      </c>
    </row>
    <row r="154" spans="18:24">
      <c r="R154" s="24"/>
      <c r="S154" s="24"/>
      <c r="T154" s="24"/>
      <c r="U154" s="24"/>
      <c r="V154" s="24"/>
      <c r="W154" s="24"/>
      <c r="X154" s="24" t="s">
        <v>440</v>
      </c>
    </row>
    <row r="155" spans="18:24">
      <c r="R155" s="24"/>
      <c r="S155" s="24"/>
      <c r="T155" s="24"/>
      <c r="U155" s="24"/>
      <c r="V155" s="24"/>
      <c r="W155" s="24"/>
      <c r="X155" s="24" t="s">
        <v>447</v>
      </c>
    </row>
    <row r="156" spans="18:24">
      <c r="R156" s="24"/>
      <c r="S156" s="24"/>
      <c r="T156" s="24"/>
      <c r="U156" s="24"/>
      <c r="V156" s="24"/>
      <c r="W156" s="24"/>
      <c r="X156" s="24" t="s">
        <v>653</v>
      </c>
    </row>
    <row r="157" spans="18:24">
      <c r="R157" s="24"/>
      <c r="S157" s="24"/>
      <c r="T157" s="24"/>
      <c r="U157" s="24"/>
      <c r="V157" s="24"/>
      <c r="W157" s="24"/>
      <c r="X157" s="24" t="s">
        <v>410</v>
      </c>
    </row>
    <row r="158" spans="18:24">
      <c r="R158" s="24"/>
      <c r="S158" s="24"/>
      <c r="T158" s="24"/>
      <c r="U158" s="24"/>
      <c r="V158" s="24"/>
      <c r="W158" s="24"/>
      <c r="X158" s="24" t="s">
        <v>511</v>
      </c>
    </row>
    <row r="159" spans="18:24">
      <c r="R159" s="24"/>
      <c r="S159" s="24"/>
      <c r="T159" s="24"/>
      <c r="U159" s="24"/>
      <c r="V159" s="24"/>
      <c r="W159" s="24"/>
      <c r="X159" s="24" t="s">
        <v>222</v>
      </c>
    </row>
    <row r="160" spans="18:24">
      <c r="R160" s="24"/>
      <c r="S160" s="24"/>
      <c r="T160" s="24"/>
      <c r="U160" s="24"/>
      <c r="V160" s="24"/>
      <c r="W160" s="24"/>
      <c r="X160" s="24" t="s">
        <v>89</v>
      </c>
    </row>
    <row r="161" spans="18:24">
      <c r="R161" s="24"/>
      <c r="S161" s="24"/>
      <c r="T161" s="24"/>
      <c r="U161" s="24"/>
      <c r="V161" s="24"/>
      <c r="W161" s="24"/>
      <c r="X161" s="24" t="s">
        <v>444</v>
      </c>
    </row>
    <row r="162" spans="18:24">
      <c r="R162" s="24"/>
      <c r="S162" s="24"/>
      <c r="T162" s="24"/>
      <c r="U162" s="24"/>
      <c r="V162" s="24"/>
      <c r="W162" s="24"/>
      <c r="X162" s="24" t="s">
        <v>647</v>
      </c>
    </row>
    <row r="163" spans="18:24">
      <c r="R163" s="24"/>
      <c r="S163" s="24"/>
      <c r="T163" s="24"/>
      <c r="U163" s="24"/>
      <c r="V163" s="24"/>
      <c r="W163" s="24"/>
      <c r="X163" s="24" t="s">
        <v>671</v>
      </c>
    </row>
    <row r="164" spans="18:24">
      <c r="R164" s="24"/>
      <c r="S164" s="24"/>
      <c r="T164" s="24"/>
      <c r="U164" s="24"/>
      <c r="V164" s="24"/>
      <c r="W164" s="24"/>
      <c r="X164" s="24" t="s">
        <v>492</v>
      </c>
    </row>
    <row r="165" spans="18:24">
      <c r="R165" s="24"/>
      <c r="S165" s="24"/>
      <c r="T165" s="24"/>
      <c r="U165" s="24"/>
      <c r="V165" s="24"/>
      <c r="W165" s="24"/>
      <c r="X165" s="24" t="s">
        <v>445</v>
      </c>
    </row>
    <row r="166" spans="18:24">
      <c r="R166" s="24"/>
      <c r="S166" s="24"/>
      <c r="T166" s="24"/>
      <c r="U166" s="24"/>
      <c r="V166" s="24"/>
      <c r="W166" s="24"/>
      <c r="X166" s="24" t="s">
        <v>431</v>
      </c>
    </row>
    <row r="167" spans="18:24">
      <c r="R167" s="24"/>
      <c r="S167" s="24"/>
      <c r="T167" s="24"/>
      <c r="U167" s="24"/>
      <c r="V167" s="24"/>
      <c r="W167" s="24"/>
      <c r="X167" s="24" t="s">
        <v>570</v>
      </c>
    </row>
    <row r="168" spans="18:24">
      <c r="R168" s="24"/>
      <c r="S168" s="24"/>
      <c r="T168" s="24"/>
      <c r="U168" s="24"/>
      <c r="V168" s="24"/>
      <c r="W168" s="24"/>
      <c r="X168" s="24" t="s">
        <v>441</v>
      </c>
    </row>
    <row r="169" spans="18:24">
      <c r="R169" s="24"/>
      <c r="S169" s="24"/>
      <c r="T169" s="24"/>
      <c r="U169" s="24"/>
      <c r="V169" s="24"/>
      <c r="W169" s="24"/>
      <c r="X169" s="24" t="s">
        <v>296</v>
      </c>
    </row>
    <row r="170" spans="18:24">
      <c r="R170" s="24"/>
      <c r="S170" s="24"/>
      <c r="T170" s="24"/>
      <c r="U170" s="24"/>
      <c r="V170" s="24"/>
      <c r="W170" s="24"/>
      <c r="X170" s="24" t="s">
        <v>250</v>
      </c>
    </row>
    <row r="171" spans="18:24">
      <c r="R171" s="24"/>
      <c r="S171" s="24"/>
      <c r="T171" s="24"/>
      <c r="U171" s="24"/>
      <c r="V171" s="24"/>
      <c r="W171" s="24"/>
      <c r="X171" s="24" t="s">
        <v>192</v>
      </c>
    </row>
    <row r="172" spans="18:24">
      <c r="R172" s="24"/>
      <c r="S172" s="24"/>
      <c r="T172" s="24"/>
      <c r="U172" s="24"/>
      <c r="V172" s="24"/>
      <c r="W172" s="24"/>
      <c r="X172" s="24" t="s">
        <v>732</v>
      </c>
    </row>
    <row r="173" spans="18:24">
      <c r="R173" s="24"/>
      <c r="S173" s="24"/>
      <c r="T173" s="24"/>
      <c r="U173" s="24"/>
      <c r="V173" s="24"/>
      <c r="W173" s="24"/>
      <c r="X173" s="24" t="s">
        <v>651</v>
      </c>
    </row>
    <row r="174" spans="18:24">
      <c r="R174" s="24"/>
      <c r="S174" s="24"/>
      <c r="T174" s="24"/>
      <c r="U174" s="24"/>
      <c r="V174" s="24"/>
      <c r="W174" s="24"/>
      <c r="X174" s="24" t="s">
        <v>803</v>
      </c>
    </row>
    <row r="175" spans="18:24">
      <c r="R175" s="24"/>
      <c r="S175" s="24"/>
      <c r="T175" s="24"/>
      <c r="U175" s="24"/>
      <c r="V175" s="24"/>
      <c r="W175" s="24"/>
      <c r="X175" s="24" t="s">
        <v>505</v>
      </c>
    </row>
    <row r="176" spans="18:24">
      <c r="R176" s="24"/>
      <c r="S176" s="24"/>
      <c r="T176" s="24"/>
      <c r="U176" s="24"/>
      <c r="V176" s="24"/>
      <c r="W176" s="24"/>
      <c r="X176" s="24" t="s">
        <v>550</v>
      </c>
    </row>
    <row r="177" spans="18:24">
      <c r="R177" s="24"/>
      <c r="S177" s="24"/>
      <c r="T177" s="24"/>
      <c r="U177" s="24"/>
      <c r="V177" s="24"/>
      <c r="W177" s="24"/>
      <c r="X177" s="24" t="s">
        <v>710</v>
      </c>
    </row>
    <row r="178" spans="18:24">
      <c r="R178" s="24"/>
      <c r="S178" s="24"/>
      <c r="T178" s="24"/>
      <c r="U178" s="24"/>
      <c r="V178" s="24"/>
      <c r="W178" s="24"/>
      <c r="X178" s="24" t="s">
        <v>802</v>
      </c>
    </row>
    <row r="179" spans="18:24">
      <c r="R179" s="24"/>
      <c r="S179" s="24"/>
      <c r="T179" s="24"/>
      <c r="U179" s="24"/>
      <c r="V179" s="24"/>
      <c r="W179" s="24"/>
      <c r="X179" s="24" t="s">
        <v>228</v>
      </c>
    </row>
    <row r="180" spans="18:24">
      <c r="R180" s="24"/>
      <c r="S180" s="24"/>
      <c r="T180" s="24"/>
      <c r="U180" s="24"/>
      <c r="V180" s="24"/>
      <c r="W180" s="24"/>
      <c r="X180" s="24" t="s">
        <v>545</v>
      </c>
    </row>
    <row r="181" spans="18:24">
      <c r="R181" s="24"/>
      <c r="S181" s="24"/>
      <c r="T181" s="24"/>
      <c r="U181" s="24"/>
      <c r="V181" s="24"/>
      <c r="W181" s="24"/>
      <c r="X181" s="24" t="s">
        <v>601</v>
      </c>
    </row>
    <row r="182" spans="18:24">
      <c r="R182" s="24"/>
      <c r="S182" s="24"/>
      <c r="T182" s="24"/>
      <c r="U182" s="24"/>
      <c r="V182" s="24"/>
      <c r="W182" s="24"/>
      <c r="X182" s="24" t="s">
        <v>650</v>
      </c>
    </row>
    <row r="183" spans="18:24">
      <c r="R183" s="24"/>
      <c r="S183" s="24"/>
      <c r="T183" s="24"/>
      <c r="U183" s="24"/>
      <c r="V183" s="24"/>
      <c r="W183" s="24"/>
      <c r="X183" s="24" t="s">
        <v>798</v>
      </c>
    </row>
    <row r="184" spans="18:24">
      <c r="R184" s="24"/>
      <c r="S184" s="24"/>
      <c r="T184" s="24"/>
      <c r="U184" s="24"/>
      <c r="V184" s="24"/>
      <c r="W184" s="24"/>
      <c r="X184" s="24" t="s">
        <v>465</v>
      </c>
    </row>
    <row r="185" spans="18:24">
      <c r="R185" s="24"/>
      <c r="S185" s="24"/>
      <c r="T185" s="24"/>
      <c r="U185" s="24"/>
      <c r="V185" s="24"/>
      <c r="W185" s="24"/>
      <c r="X185" s="24" t="s">
        <v>735</v>
      </c>
    </row>
    <row r="186" spans="18:24">
      <c r="R186" s="24"/>
      <c r="S186" s="24"/>
      <c r="T186" s="24"/>
      <c r="U186" s="24"/>
      <c r="V186" s="24"/>
      <c r="W186" s="24"/>
      <c r="X186" s="24" t="s">
        <v>799</v>
      </c>
    </row>
    <row r="187" spans="18:24">
      <c r="R187" s="24"/>
      <c r="S187" s="24"/>
      <c r="T187" s="24"/>
      <c r="U187" s="24"/>
      <c r="V187" s="24"/>
      <c r="W187" s="24"/>
      <c r="X187" s="24" t="s">
        <v>641</v>
      </c>
    </row>
    <row r="188" spans="18:24">
      <c r="R188" s="24"/>
      <c r="S188" s="24"/>
      <c r="T188" s="24"/>
      <c r="U188" s="24"/>
      <c r="V188" s="24"/>
      <c r="W188" s="24"/>
      <c r="X188" s="24" t="s">
        <v>246</v>
      </c>
    </row>
    <row r="189" spans="18:24">
      <c r="R189" s="24"/>
      <c r="S189" s="24"/>
      <c r="T189" s="24"/>
      <c r="U189" s="24"/>
      <c r="V189" s="24"/>
      <c r="W189" s="24"/>
      <c r="X189" s="24" t="s">
        <v>230</v>
      </c>
    </row>
    <row r="190" spans="18:24">
      <c r="R190" s="24"/>
      <c r="S190" s="24"/>
      <c r="T190" s="24"/>
      <c r="U190" s="24"/>
      <c r="V190" s="24"/>
      <c r="W190" s="24"/>
      <c r="X190" s="24" t="s">
        <v>713</v>
      </c>
    </row>
    <row r="191" spans="18:24">
      <c r="R191" s="24"/>
      <c r="S191" s="24"/>
      <c r="T191" s="24"/>
      <c r="U191" s="24"/>
      <c r="V191" s="24"/>
      <c r="W191" s="24"/>
      <c r="X191" s="24" t="s">
        <v>736</v>
      </c>
    </row>
    <row r="192" spans="18:24">
      <c r="R192" s="24"/>
      <c r="S192" s="24"/>
      <c r="T192" s="24"/>
      <c r="U192" s="24"/>
      <c r="V192" s="24"/>
      <c r="W192" s="24"/>
      <c r="X192" s="24" t="s">
        <v>270</v>
      </c>
    </row>
    <row r="193" spans="18:24">
      <c r="R193" s="24"/>
      <c r="S193" s="24"/>
      <c r="T193" s="24"/>
      <c r="U193" s="24"/>
      <c r="V193" s="24"/>
      <c r="W193" s="24"/>
      <c r="X193" s="24" t="s">
        <v>271</v>
      </c>
    </row>
    <row r="194" spans="18:24">
      <c r="R194" s="24"/>
      <c r="S194" s="24"/>
      <c r="T194" s="24"/>
      <c r="U194" s="24"/>
      <c r="V194" s="24"/>
      <c r="W194" s="24"/>
      <c r="X194" s="24" t="s">
        <v>530</v>
      </c>
    </row>
    <row r="195" spans="18:24">
      <c r="R195" s="24"/>
      <c r="S195" s="24"/>
      <c r="T195" s="24"/>
      <c r="U195" s="24"/>
      <c r="V195" s="24"/>
      <c r="W195" s="24"/>
      <c r="X195" s="24" t="s">
        <v>274</v>
      </c>
    </row>
    <row r="196" spans="18:24">
      <c r="R196" s="24"/>
      <c r="S196" s="24"/>
      <c r="T196" s="24"/>
      <c r="U196" s="24"/>
      <c r="V196" s="24"/>
      <c r="W196" s="24"/>
      <c r="X196" s="24" t="s">
        <v>300</v>
      </c>
    </row>
    <row r="197" spans="18:24">
      <c r="R197" s="24"/>
      <c r="S197" s="24"/>
      <c r="T197" s="24"/>
      <c r="U197" s="24"/>
      <c r="V197" s="24"/>
      <c r="W197" s="24"/>
      <c r="X197" s="24" t="s">
        <v>507</v>
      </c>
    </row>
    <row r="198" spans="18:24">
      <c r="R198" s="24"/>
      <c r="S198" s="24"/>
      <c r="T198" s="24"/>
      <c r="U198" s="24"/>
      <c r="V198" s="24"/>
      <c r="W198" s="24"/>
      <c r="X198" s="24" t="s">
        <v>683</v>
      </c>
    </row>
    <row r="199" spans="18:24">
      <c r="R199" s="24"/>
      <c r="S199" s="24"/>
      <c r="T199" s="24"/>
      <c r="U199" s="24"/>
      <c r="V199" s="24"/>
      <c r="W199" s="24"/>
      <c r="X199" s="24" t="s">
        <v>168</v>
      </c>
    </row>
    <row r="200" spans="18:24">
      <c r="R200" s="24"/>
      <c r="S200" s="24"/>
      <c r="T200" s="24"/>
      <c r="U200" s="24"/>
      <c r="V200" s="24"/>
      <c r="W200" s="24"/>
      <c r="X200" s="24" t="s">
        <v>169</v>
      </c>
    </row>
    <row r="201" spans="18:24">
      <c r="R201" s="24"/>
      <c r="S201" s="24"/>
      <c r="T201" s="24"/>
      <c r="U201" s="24"/>
      <c r="V201" s="24"/>
      <c r="W201" s="24"/>
      <c r="X201" s="24" t="s">
        <v>336</v>
      </c>
    </row>
    <row r="202" spans="18:24">
      <c r="R202" s="24"/>
      <c r="S202" s="24"/>
      <c r="T202" s="24"/>
      <c r="U202" s="24"/>
      <c r="V202" s="24"/>
      <c r="W202" s="24"/>
      <c r="X202" s="24" t="s">
        <v>805</v>
      </c>
    </row>
    <row r="203" spans="18:24">
      <c r="R203" s="24"/>
      <c r="S203" s="24"/>
      <c r="T203" s="24"/>
      <c r="U203" s="24"/>
      <c r="V203" s="24"/>
      <c r="W203" s="24"/>
      <c r="X203" s="24" t="s">
        <v>484</v>
      </c>
    </row>
    <row r="204" spans="18:24">
      <c r="R204" s="24"/>
      <c r="S204" s="24"/>
      <c r="T204" s="24"/>
      <c r="U204" s="24"/>
      <c r="V204" s="24"/>
      <c r="W204" s="24"/>
      <c r="X204" s="24" t="s">
        <v>485</v>
      </c>
    </row>
    <row r="205" spans="18:24">
      <c r="R205" s="24"/>
      <c r="S205" s="24"/>
      <c r="T205" s="24"/>
      <c r="U205" s="24"/>
      <c r="V205" s="24"/>
      <c r="W205" s="24"/>
      <c r="X205" s="24" t="s">
        <v>491</v>
      </c>
    </row>
    <row r="206" spans="18:24">
      <c r="R206" s="24"/>
      <c r="S206" s="24"/>
      <c r="T206" s="24"/>
      <c r="U206" s="24"/>
      <c r="V206" s="24"/>
      <c r="W206" s="24"/>
      <c r="X206" s="24" t="s">
        <v>593</v>
      </c>
    </row>
    <row r="207" spans="18:24">
      <c r="R207" s="24"/>
      <c r="S207" s="24"/>
      <c r="T207" s="24"/>
      <c r="U207" s="24"/>
      <c r="V207" s="24"/>
      <c r="W207" s="24"/>
      <c r="X207" s="24" t="s">
        <v>617</v>
      </c>
    </row>
    <row r="208" spans="18:24">
      <c r="R208" s="24"/>
      <c r="S208" s="24"/>
      <c r="T208" s="24"/>
      <c r="U208" s="24"/>
      <c r="V208" s="24"/>
      <c r="W208" s="24"/>
      <c r="X208" s="24" t="s">
        <v>156</v>
      </c>
    </row>
    <row r="209" spans="18:24">
      <c r="R209" s="24"/>
      <c r="S209" s="24"/>
      <c r="T209" s="24"/>
      <c r="U209" s="24"/>
      <c r="V209" s="24"/>
      <c r="W209" s="24"/>
      <c r="X209" s="24" t="s">
        <v>528</v>
      </c>
    </row>
    <row r="210" spans="18:24">
      <c r="R210" s="24"/>
      <c r="S210" s="24"/>
      <c r="T210" s="24"/>
      <c r="U210" s="24"/>
      <c r="V210" s="24"/>
      <c r="W210" s="24"/>
      <c r="X210" s="24" t="s">
        <v>618</v>
      </c>
    </row>
    <row r="211" spans="18:24">
      <c r="R211" s="24"/>
      <c r="S211" s="24"/>
      <c r="T211" s="24"/>
      <c r="U211" s="24"/>
      <c r="V211" s="24"/>
      <c r="W211" s="24"/>
      <c r="X211" s="24" t="s">
        <v>143</v>
      </c>
    </row>
    <row r="212" spans="18:24">
      <c r="R212" s="24"/>
      <c r="S212" s="24"/>
      <c r="T212" s="24"/>
      <c r="U212" s="24"/>
      <c r="V212" s="24"/>
      <c r="W212" s="24"/>
      <c r="X212" s="24" t="s">
        <v>488</v>
      </c>
    </row>
    <row r="213" spans="18:24">
      <c r="R213" s="24"/>
      <c r="S213" s="24"/>
      <c r="T213" s="24"/>
      <c r="U213" s="24"/>
      <c r="V213" s="24"/>
      <c r="W213" s="24"/>
      <c r="X213" s="24" t="s">
        <v>619</v>
      </c>
    </row>
    <row r="214" spans="18:24">
      <c r="R214" s="24"/>
      <c r="S214" s="24"/>
      <c r="T214" s="24"/>
      <c r="U214" s="24"/>
      <c r="V214" s="24"/>
      <c r="W214" s="24"/>
      <c r="X214" s="24" t="s">
        <v>189</v>
      </c>
    </row>
    <row r="215" spans="18:24">
      <c r="R215" s="24"/>
      <c r="S215" s="24"/>
      <c r="T215" s="24"/>
      <c r="U215" s="24"/>
      <c r="V215" s="24"/>
      <c r="W215" s="24"/>
      <c r="X215" s="24" t="s">
        <v>317</v>
      </c>
    </row>
    <row r="216" spans="18:24">
      <c r="R216" s="24"/>
      <c r="S216" s="24"/>
      <c r="T216" s="24"/>
      <c r="U216" s="24"/>
      <c r="V216" s="24"/>
      <c r="W216" s="24"/>
      <c r="X216" s="24" t="s">
        <v>86</v>
      </c>
    </row>
    <row r="217" spans="18:24">
      <c r="R217" s="24"/>
      <c r="S217" s="24"/>
      <c r="T217" s="24"/>
      <c r="U217" s="24"/>
      <c r="V217" s="24"/>
      <c r="W217" s="24"/>
      <c r="X217" s="24" t="s">
        <v>385</v>
      </c>
    </row>
    <row r="218" spans="18:24">
      <c r="R218" s="24"/>
      <c r="S218" s="24"/>
      <c r="T218" s="24"/>
      <c r="U218" s="24"/>
      <c r="V218" s="24"/>
      <c r="W218" s="24"/>
      <c r="X218" s="24" t="s">
        <v>407</v>
      </c>
    </row>
    <row r="219" spans="18:24">
      <c r="R219" s="24"/>
      <c r="S219" s="24"/>
      <c r="T219" s="24"/>
      <c r="U219" s="24"/>
      <c r="V219" s="24"/>
      <c r="W219" s="24"/>
      <c r="X219" s="24" t="s">
        <v>110</v>
      </c>
    </row>
    <row r="220" spans="18:24">
      <c r="R220" s="24"/>
      <c r="S220" s="24"/>
      <c r="T220" s="24"/>
      <c r="U220" s="24"/>
      <c r="V220" s="24"/>
      <c r="W220" s="24"/>
      <c r="X220" s="24" t="s">
        <v>128</v>
      </c>
    </row>
    <row r="221" spans="18:24">
      <c r="R221" s="24"/>
      <c r="S221" s="24"/>
      <c r="T221" s="24"/>
      <c r="U221" s="24"/>
      <c r="V221" s="24"/>
      <c r="W221" s="24"/>
      <c r="X221" s="24" t="s">
        <v>472</v>
      </c>
    </row>
    <row r="222" spans="18:24">
      <c r="R222" s="24"/>
      <c r="S222" s="24"/>
      <c r="T222" s="24"/>
      <c r="U222" s="24"/>
      <c r="V222" s="24"/>
      <c r="W222" s="24"/>
      <c r="X222" s="24" t="s">
        <v>489</v>
      </c>
    </row>
    <row r="223" spans="18:24">
      <c r="R223" s="24"/>
      <c r="S223" s="24"/>
      <c r="T223" s="24"/>
      <c r="U223" s="24"/>
      <c r="V223" s="24"/>
      <c r="W223" s="24"/>
      <c r="X223" s="24" t="s">
        <v>529</v>
      </c>
    </row>
    <row r="224" spans="18:24">
      <c r="R224" s="24"/>
      <c r="S224" s="24"/>
      <c r="T224" s="24"/>
      <c r="U224" s="24"/>
      <c r="V224" s="24"/>
      <c r="W224" s="24"/>
      <c r="X224" s="24" t="s">
        <v>224</v>
      </c>
    </row>
    <row r="225" spans="18:24">
      <c r="R225" s="24"/>
      <c r="S225" s="24"/>
      <c r="T225" s="24"/>
      <c r="U225" s="24"/>
      <c r="V225" s="24"/>
      <c r="W225" s="24"/>
      <c r="X225" s="24" t="s">
        <v>547</v>
      </c>
    </row>
    <row r="226" spans="18:24">
      <c r="R226" s="24"/>
      <c r="S226" s="24"/>
      <c r="T226" s="24"/>
      <c r="U226" s="24"/>
      <c r="V226" s="24"/>
      <c r="W226" s="24"/>
      <c r="X226" s="24" t="s">
        <v>572</v>
      </c>
    </row>
    <row r="227" spans="18:24">
      <c r="R227" s="24"/>
      <c r="S227" s="24"/>
      <c r="T227" s="24"/>
      <c r="U227" s="24"/>
      <c r="V227" s="24"/>
      <c r="W227" s="24"/>
      <c r="X227" s="24" t="s">
        <v>596</v>
      </c>
    </row>
    <row r="228" spans="18:24">
      <c r="R228" s="24"/>
      <c r="S228" s="24"/>
      <c r="T228" s="24"/>
      <c r="U228" s="24"/>
      <c r="V228" s="24"/>
      <c r="W228" s="24"/>
      <c r="X228" s="24" t="s">
        <v>620</v>
      </c>
    </row>
    <row r="229" spans="18:24">
      <c r="R229" s="24"/>
      <c r="S229" s="24"/>
      <c r="T229" s="24"/>
      <c r="U229" s="24"/>
      <c r="V229" s="24"/>
      <c r="W229" s="24"/>
      <c r="X229" s="24" t="s">
        <v>190</v>
      </c>
    </row>
    <row r="230" spans="18:24">
      <c r="R230" s="24"/>
      <c r="S230" s="24"/>
      <c r="T230" s="24"/>
      <c r="U230" s="24"/>
      <c r="V230" s="24"/>
      <c r="W230" s="24"/>
      <c r="X230" s="24" t="s">
        <v>247</v>
      </c>
    </row>
    <row r="231" spans="18:24">
      <c r="R231" s="24"/>
      <c r="S231" s="24"/>
      <c r="T231" s="24"/>
      <c r="U231" s="24"/>
      <c r="V231" s="24"/>
      <c r="W231" s="24"/>
      <c r="X231" s="24" t="s">
        <v>684</v>
      </c>
    </row>
    <row r="232" spans="18:24">
      <c r="R232" s="24"/>
      <c r="S232" s="24"/>
      <c r="T232" s="24"/>
      <c r="U232" s="24"/>
      <c r="V232" s="24"/>
      <c r="W232" s="24"/>
      <c r="X232" s="24" t="s">
        <v>756</v>
      </c>
    </row>
    <row r="233" spans="18:24">
      <c r="R233" s="24"/>
      <c r="S233" s="24"/>
      <c r="T233" s="24"/>
      <c r="U233" s="24"/>
      <c r="V233" s="24"/>
      <c r="W233" s="24"/>
      <c r="X233" s="24" t="s">
        <v>91</v>
      </c>
    </row>
    <row r="234" spans="18:24">
      <c r="R234" s="24"/>
      <c r="S234" s="24"/>
      <c r="T234" s="24"/>
      <c r="U234" s="24"/>
      <c r="V234" s="24"/>
      <c r="W234" s="24"/>
      <c r="X234" s="24" t="s">
        <v>625</v>
      </c>
    </row>
    <row r="235" spans="18:24">
      <c r="R235" s="24"/>
      <c r="S235" s="24"/>
      <c r="T235" s="24"/>
      <c r="U235" s="24"/>
      <c r="V235" s="24"/>
      <c r="W235" s="24"/>
      <c r="X235" s="24" t="s">
        <v>193</v>
      </c>
    </row>
    <row r="236" spans="18:24">
      <c r="R236" s="24"/>
      <c r="S236" s="24"/>
      <c r="T236" s="24"/>
      <c r="U236" s="24"/>
      <c r="V236" s="24"/>
      <c r="W236" s="24"/>
      <c r="X236" s="24" t="s">
        <v>92</v>
      </c>
    </row>
    <row r="237" spans="18:24">
      <c r="R237" s="24"/>
      <c r="S237" s="24"/>
      <c r="T237" s="24"/>
      <c r="U237" s="24"/>
      <c r="V237" s="24"/>
      <c r="W237" s="24"/>
      <c r="X237" s="24" t="s">
        <v>391</v>
      </c>
    </row>
    <row r="238" spans="18:24">
      <c r="R238" s="24"/>
      <c r="S238" s="24"/>
      <c r="T238" s="24"/>
      <c r="U238" s="24"/>
      <c r="V238" s="24"/>
      <c r="W238" s="24"/>
      <c r="X238" s="24" t="s">
        <v>413</v>
      </c>
    </row>
    <row r="239" spans="18:24">
      <c r="R239" s="24"/>
      <c r="S239" s="24"/>
      <c r="T239" s="24"/>
      <c r="U239" s="24"/>
      <c r="V239" s="24"/>
      <c r="W239" s="24"/>
      <c r="X239" s="24" t="s">
        <v>112</v>
      </c>
    </row>
    <row r="240" spans="18:24">
      <c r="R240" s="24"/>
      <c r="S240" s="24"/>
      <c r="T240" s="24"/>
      <c r="U240" s="24"/>
      <c r="V240" s="24"/>
      <c r="W240" s="24"/>
      <c r="X240" s="24" t="s">
        <v>467</v>
      </c>
    </row>
    <row r="241" spans="18:24">
      <c r="R241" s="24"/>
      <c r="S241" s="24"/>
      <c r="T241" s="24"/>
      <c r="U241" s="24"/>
      <c r="V241" s="24"/>
      <c r="W241" s="24"/>
      <c r="X241" s="24" t="s">
        <v>474</v>
      </c>
    </row>
    <row r="242" spans="18:24">
      <c r="R242" s="24"/>
      <c r="S242" s="24"/>
      <c r="T242" s="24"/>
      <c r="U242" s="24"/>
      <c r="V242" s="24"/>
      <c r="W242" s="24"/>
      <c r="X242" s="24" t="s">
        <v>172</v>
      </c>
    </row>
    <row r="243" spans="18:24">
      <c r="R243" s="24"/>
      <c r="S243" s="24"/>
      <c r="T243" s="24"/>
      <c r="U243" s="24"/>
      <c r="V243" s="24"/>
      <c r="W243" s="24"/>
      <c r="X243" s="24" t="s">
        <v>493</v>
      </c>
    </row>
    <row r="244" spans="18:24">
      <c r="R244" s="24"/>
      <c r="S244" s="24"/>
      <c r="T244" s="24"/>
      <c r="U244" s="24"/>
      <c r="V244" s="24"/>
      <c r="W244" s="24"/>
      <c r="X244" s="24" t="s">
        <v>513</v>
      </c>
    </row>
    <row r="245" spans="18:24">
      <c r="R245" s="24"/>
      <c r="S245" s="24"/>
      <c r="T245" s="24"/>
      <c r="U245" s="24"/>
      <c r="V245" s="24"/>
      <c r="W245" s="24"/>
      <c r="X245" s="24" t="s">
        <v>533</v>
      </c>
    </row>
    <row r="246" spans="18:24">
      <c r="R246" s="24"/>
      <c r="S246" s="24"/>
      <c r="T246" s="24"/>
      <c r="U246" s="24"/>
      <c r="V246" s="24"/>
      <c r="W246" s="24"/>
      <c r="X246" s="24" t="s">
        <v>553</v>
      </c>
    </row>
    <row r="247" spans="18:24">
      <c r="R247" s="24"/>
      <c r="S247" s="24"/>
      <c r="T247" s="24"/>
      <c r="U247" s="24"/>
      <c r="V247" s="24"/>
      <c r="W247" s="24"/>
      <c r="X247" s="24" t="s">
        <v>578</v>
      </c>
    </row>
    <row r="248" spans="18:24">
      <c r="R248" s="24"/>
      <c r="S248" s="24"/>
      <c r="T248" s="24"/>
      <c r="U248" s="24"/>
      <c r="V248" s="24"/>
      <c r="W248" s="24"/>
      <c r="X248" s="24" t="s">
        <v>602</v>
      </c>
    </row>
    <row r="249" spans="18:24">
      <c r="R249" s="24"/>
      <c r="S249" s="24"/>
      <c r="T249" s="24"/>
      <c r="U249" s="24"/>
      <c r="V249" s="24"/>
      <c r="W249" s="24"/>
      <c r="X249" s="24" t="s">
        <v>63</v>
      </c>
    </row>
    <row r="250" spans="18:24">
      <c r="R250" s="24"/>
      <c r="S250" s="24"/>
      <c r="T250" s="24"/>
      <c r="U250" s="24"/>
      <c r="V250" s="24"/>
      <c r="W250" s="24"/>
      <c r="X250" s="24" t="s">
        <v>194</v>
      </c>
    </row>
    <row r="251" spans="18:24">
      <c r="R251" s="24"/>
      <c r="S251" s="24"/>
      <c r="T251" s="24"/>
      <c r="U251" s="24"/>
      <c r="V251" s="24"/>
      <c r="W251" s="24"/>
      <c r="X251" s="24" t="s">
        <v>253</v>
      </c>
    </row>
    <row r="252" spans="18:24">
      <c r="R252" s="24"/>
      <c r="S252" s="24"/>
      <c r="T252" s="24"/>
      <c r="U252" s="24"/>
      <c r="V252" s="24"/>
      <c r="W252" s="24"/>
      <c r="X252" s="24" t="s">
        <v>277</v>
      </c>
    </row>
    <row r="253" spans="18:24">
      <c r="R253" s="24"/>
      <c r="S253" s="24"/>
      <c r="T253" s="24"/>
      <c r="U253" s="24"/>
      <c r="V253" s="24"/>
      <c r="W253" s="24"/>
      <c r="X253" s="24" t="s">
        <v>302</v>
      </c>
    </row>
    <row r="254" spans="18:24">
      <c r="R254" s="24"/>
      <c r="S254" s="24"/>
      <c r="T254" s="24"/>
      <c r="U254" s="24"/>
      <c r="V254" s="24"/>
      <c r="W254" s="24"/>
      <c r="X254" s="24" t="s">
        <v>690</v>
      </c>
    </row>
    <row r="255" spans="18:24">
      <c r="R255" s="24"/>
      <c r="S255" s="24"/>
      <c r="T255" s="24"/>
      <c r="U255" s="24"/>
      <c r="V255" s="24"/>
      <c r="W255" s="24"/>
      <c r="X255" s="24" t="s">
        <v>738</v>
      </c>
    </row>
    <row r="256" spans="18:24">
      <c r="R256" s="24"/>
      <c r="S256" s="24"/>
      <c r="T256" s="24"/>
      <c r="U256" s="24"/>
      <c r="V256" s="24"/>
      <c r="W256" s="24"/>
      <c r="X256" s="24" t="s">
        <v>780</v>
      </c>
    </row>
    <row r="257" spans="18:24">
      <c r="R257" s="24"/>
      <c r="S257" s="24"/>
      <c r="T257" s="24"/>
      <c r="U257" s="24"/>
      <c r="V257" s="24"/>
      <c r="W257" s="24"/>
      <c r="X257" s="24" t="s">
        <v>686</v>
      </c>
    </row>
    <row r="258" spans="18:24">
      <c r="R258" s="24"/>
      <c r="S258" s="24"/>
      <c r="T258" s="24"/>
      <c r="U258" s="24"/>
      <c r="V258" s="24"/>
      <c r="W258" s="24"/>
      <c r="X258" s="24" t="s">
        <v>429</v>
      </c>
    </row>
    <row r="259" spans="18:24">
      <c r="R259" s="24"/>
      <c r="S259" s="24"/>
      <c r="T259" s="24"/>
      <c r="U259" s="24"/>
      <c r="V259" s="24"/>
      <c r="W259" s="24"/>
      <c r="X259" s="24" t="s">
        <v>531</v>
      </c>
    </row>
    <row r="260" spans="18:24">
      <c r="R260" s="24"/>
      <c r="S260" s="24"/>
      <c r="T260" s="24"/>
      <c r="U260" s="24"/>
      <c r="V260" s="24"/>
      <c r="W260" s="24"/>
      <c r="X260" s="24" t="s">
        <v>575</v>
      </c>
    </row>
    <row r="261" spans="18:24">
      <c r="R261" s="24"/>
      <c r="S261" s="24"/>
      <c r="T261" s="24"/>
      <c r="U261" s="24"/>
      <c r="V261" s="24"/>
      <c r="W261" s="24"/>
      <c r="X261" s="24" t="s">
        <v>599</v>
      </c>
    </row>
    <row r="262" spans="18:24">
      <c r="R262" s="24"/>
      <c r="S262" s="24"/>
      <c r="T262" s="24"/>
      <c r="U262" s="24"/>
      <c r="V262" s="24"/>
      <c r="W262" s="24"/>
      <c r="X262" s="24" t="s">
        <v>623</v>
      </c>
    </row>
    <row r="263" spans="18:24">
      <c r="R263" s="24"/>
      <c r="S263" s="24"/>
      <c r="T263" s="24"/>
      <c r="U263" s="24"/>
      <c r="V263" s="24"/>
      <c r="W263" s="24"/>
      <c r="X263" s="24" t="s">
        <v>191</v>
      </c>
    </row>
    <row r="264" spans="18:24">
      <c r="R264" s="24"/>
      <c r="S264" s="24"/>
      <c r="T264" s="24"/>
      <c r="U264" s="24"/>
      <c r="V264" s="24"/>
      <c r="W264" s="24"/>
      <c r="X264" s="24" t="s">
        <v>687</v>
      </c>
    </row>
    <row r="265" spans="18:24">
      <c r="R265" s="24"/>
      <c r="S265" s="24"/>
      <c r="T265" s="24"/>
      <c r="U265" s="24"/>
      <c r="V265" s="24"/>
      <c r="W265" s="24"/>
      <c r="X265" s="24" t="s">
        <v>90</v>
      </c>
    </row>
    <row r="266" spans="18:24">
      <c r="R266" s="24"/>
      <c r="S266" s="24"/>
      <c r="T266" s="24"/>
      <c r="U266" s="24"/>
      <c r="V266" s="24"/>
      <c r="W266" s="24"/>
      <c r="X266" s="24" t="s">
        <v>389</v>
      </c>
    </row>
    <row r="267" spans="18:24">
      <c r="R267" s="24"/>
      <c r="S267" s="24"/>
      <c r="T267" s="24"/>
      <c r="U267" s="24"/>
      <c r="V267" s="24"/>
      <c r="W267" s="24"/>
      <c r="X267" s="24" t="s">
        <v>411</v>
      </c>
    </row>
    <row r="268" spans="18:24">
      <c r="R268" s="24"/>
      <c r="S268" s="24"/>
      <c r="T268" s="24"/>
      <c r="U268" s="24"/>
      <c r="V268" s="24"/>
      <c r="W268" s="24"/>
      <c r="X268" s="24" t="s">
        <v>430</v>
      </c>
    </row>
    <row r="269" spans="18:24">
      <c r="R269" s="24"/>
      <c r="S269" s="24"/>
      <c r="T269" s="24"/>
      <c r="U269" s="24"/>
      <c r="V269" s="24"/>
      <c r="W269" s="24"/>
      <c r="X269" s="24" t="s">
        <v>466</v>
      </c>
    </row>
    <row r="270" spans="18:24">
      <c r="R270" s="24"/>
      <c r="S270" s="24"/>
      <c r="T270" s="24"/>
      <c r="U270" s="24"/>
      <c r="V270" s="24"/>
      <c r="W270" s="24"/>
      <c r="X270" s="24" t="s">
        <v>146</v>
      </c>
    </row>
    <row r="271" spans="18:24">
      <c r="R271" s="24"/>
      <c r="S271" s="24"/>
      <c r="T271" s="24"/>
      <c r="U271" s="24"/>
      <c r="V271" s="24"/>
      <c r="W271" s="24"/>
      <c r="X271" s="24" t="s">
        <v>211</v>
      </c>
    </row>
    <row r="272" spans="18:24">
      <c r="R272" s="24"/>
      <c r="S272" s="24"/>
      <c r="T272" s="24"/>
      <c r="U272" s="24"/>
      <c r="V272" s="24"/>
      <c r="W272" s="24"/>
      <c r="X272" s="24" t="s">
        <v>551</v>
      </c>
    </row>
    <row r="273" spans="18:24">
      <c r="R273" s="24"/>
      <c r="S273" s="24"/>
      <c r="T273" s="24"/>
      <c r="U273" s="24"/>
      <c r="V273" s="24"/>
      <c r="W273" s="24"/>
      <c r="X273" s="24" t="s">
        <v>576</v>
      </c>
    </row>
    <row r="274" spans="18:24">
      <c r="R274" s="24"/>
      <c r="S274" s="24"/>
      <c r="T274" s="24"/>
      <c r="U274" s="24"/>
      <c r="V274" s="24"/>
      <c r="W274" s="24"/>
      <c r="X274" s="24" t="s">
        <v>600</v>
      </c>
    </row>
    <row r="275" spans="18:24">
      <c r="R275" s="24"/>
      <c r="S275" s="24"/>
      <c r="T275" s="24"/>
      <c r="U275" s="24"/>
      <c r="V275" s="24"/>
      <c r="W275" s="24"/>
      <c r="X275" s="24" t="s">
        <v>624</v>
      </c>
    </row>
    <row r="276" spans="18:24">
      <c r="R276" s="24"/>
      <c r="S276" s="24"/>
      <c r="T276" s="24"/>
      <c r="U276" s="24"/>
      <c r="V276" s="24"/>
      <c r="W276" s="24"/>
      <c r="X276" s="24" t="s">
        <v>251</v>
      </c>
    </row>
    <row r="277" spans="18:24">
      <c r="R277" s="24"/>
      <c r="S277" s="24"/>
      <c r="T277" s="24"/>
      <c r="U277" s="24"/>
      <c r="V277" s="24"/>
      <c r="W277" s="24"/>
      <c r="X277" s="24" t="s">
        <v>275</v>
      </c>
    </row>
    <row r="278" spans="18:24">
      <c r="R278" s="24"/>
      <c r="S278" s="24"/>
      <c r="T278" s="24"/>
      <c r="U278" s="24"/>
      <c r="V278" s="24"/>
      <c r="W278" s="24"/>
      <c r="X278" s="24" t="s">
        <v>688</v>
      </c>
    </row>
    <row r="279" spans="18:24">
      <c r="R279" s="24"/>
      <c r="S279" s="24"/>
      <c r="T279" s="24"/>
      <c r="U279" s="24"/>
      <c r="V279" s="24"/>
      <c r="W279" s="24"/>
      <c r="X279" s="24" t="s">
        <v>711</v>
      </c>
    </row>
    <row r="280" spans="18:24">
      <c r="R280" s="24"/>
      <c r="S280" s="24"/>
      <c r="T280" s="24"/>
      <c r="U280" s="24"/>
      <c r="V280" s="24"/>
      <c r="W280" s="24"/>
      <c r="X280" s="24" t="s">
        <v>759</v>
      </c>
    </row>
    <row r="281" spans="18:24">
      <c r="R281" s="24"/>
      <c r="S281" s="24"/>
      <c r="T281" s="24"/>
      <c r="U281" s="24"/>
      <c r="V281" s="24"/>
      <c r="W281" s="24"/>
      <c r="X281" s="24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608" activePane="bottomRight" state="frozen"/>
      <selection pane="topRight" activeCell="D1" sqref="D1"/>
      <selection pane="bottomLeft" activeCell="A2" sqref="A2"/>
      <selection pane="bottomRight" activeCell="D623" sqref="D623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4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  <c r="AH1" s="2" t="s">
        <v>35</v>
      </c>
    </row>
    <row r="2" spans="1:34">
      <c r="A2" s="1" t="s">
        <v>350</v>
      </c>
      <c r="B2" s="2" t="s">
        <v>65</v>
      </c>
      <c r="C2" s="2" t="s">
        <v>36</v>
      </c>
      <c r="D2" s="9" t="s">
        <v>81</v>
      </c>
      <c r="E2" s="9">
        <f>SUM(F2:AH2)</f>
        <v>0.12000000000000033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0</v>
      </c>
      <c r="I2" s="2">
        <f>'Weekly Stats'!I2*'Pts Per'!D$2</f>
        <v>-4</v>
      </c>
      <c r="J2" s="2">
        <f>'Weekly Stats'!J2*'Pts Per'!E$2</f>
        <v>3.3200000000000003</v>
      </c>
      <c r="K2" s="2">
        <f>'Weekly Stats'!K2*'Pts Per'!F$2</f>
        <v>0</v>
      </c>
      <c r="L2" s="2">
        <f>'Weekly Stats'!L2*'Pts Per'!G$2</f>
        <v>0.8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  <c r="AH2" s="2">
        <f>'Weekly Stats'!AH2*'Pts Per'!AC$2</f>
        <v>0</v>
      </c>
    </row>
    <row r="3" spans="1:34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ref="E3:E66" si="0">SUM(F3:AH3)</f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  <c r="AH3" s="2">
        <f>'Weekly Stats'!AH3*'Pts Per'!AC$2</f>
        <v>0</v>
      </c>
    </row>
    <row r="4" spans="1:34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10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0</v>
      </c>
      <c r="M4" s="2">
        <f>'Weekly Stats'!M4*'Pts Per'!H$2</f>
        <v>0</v>
      </c>
      <c r="N4" s="2">
        <f>'Weekly Stats'!N4*'Pts Per'!I$2</f>
        <v>1</v>
      </c>
      <c r="O4" s="2">
        <f>'Weekly Stats'!O4*'Pts Per'!J$2</f>
        <v>0</v>
      </c>
      <c r="P4" s="2">
        <f>'Weekly Stats'!P4*'Pts Per'!K$2</f>
        <v>6.8000000000000007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2.2000000000000002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  <c r="AH4" s="2">
        <f>'Weekly Stats'!AH4*'Pts Per'!AC$2</f>
        <v>0</v>
      </c>
    </row>
    <row r="5" spans="1:34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24.400000000000002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4.6000000000000005</v>
      </c>
      <c r="M5" s="2">
        <f>'Weekly Stats'!M5*'Pts Per'!H$2</f>
        <v>6</v>
      </c>
      <c r="N5" s="2">
        <f>'Weekly Stats'!N5*'Pts Per'!I$2</f>
        <v>0.5</v>
      </c>
      <c r="O5" s="2">
        <f>'Weekly Stats'!O5*'Pts Per'!J$2</f>
        <v>0</v>
      </c>
      <c r="P5" s="2">
        <f>'Weekly Stats'!P5*'Pts Per'!K$2</f>
        <v>1.5</v>
      </c>
      <c r="Q5" s="2">
        <f>'Weekly Stats'!Q5*'Pts Per'!L$2</f>
        <v>0</v>
      </c>
      <c r="R5" s="2">
        <f>'Weekly Stats'!R5*'Pts Per'!M$2</f>
        <v>11.8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  <c r="AH5" s="2">
        <f>'Weekly Stats'!AH5*'Pts Per'!AC$2</f>
        <v>0</v>
      </c>
    </row>
    <row r="6" spans="1:34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  <c r="AH6" s="2">
        <f>'Weekly Stats'!AH6*'Pts Per'!AC$2</f>
        <v>0</v>
      </c>
    </row>
    <row r="7" spans="1:34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  <c r="AH7" s="2">
        <f>'Weekly Stats'!AH7*'Pts Per'!AC$2</f>
        <v>0</v>
      </c>
    </row>
    <row r="8" spans="1:34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7.6000000000000005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7.6000000000000005</v>
      </c>
      <c r="M8" s="2">
        <f>'Weekly Stats'!M8*'Pts Per'!H$2</f>
        <v>0</v>
      </c>
      <c r="N8" s="2">
        <f>'Weekly Stats'!N8*'Pts Per'!I$2</f>
        <v>0</v>
      </c>
      <c r="O8" s="2">
        <f>'Weekly Stats'!O8*'Pts Per'!J$2</f>
        <v>0</v>
      </c>
      <c r="P8" s="2">
        <f>'Weekly Stats'!P8*'Pts Per'!K$2</f>
        <v>0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  <c r="AH8" s="2">
        <f>'Weekly Stats'!AH8*'Pts Per'!AC$2</f>
        <v>0</v>
      </c>
    </row>
    <row r="9" spans="1:34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0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</v>
      </c>
      <c r="O9" s="2">
        <f>'Weekly Stats'!O9*'Pts Per'!J$2</f>
        <v>0</v>
      </c>
      <c r="P9" s="2">
        <f>'Weekly Stats'!P9*'Pts Per'!K$2</f>
        <v>0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  <c r="AH9" s="2">
        <f>'Weekly Stats'!AH9*'Pts Per'!AC$2</f>
        <v>0</v>
      </c>
    </row>
    <row r="10" spans="1:34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  <c r="AH10" s="2">
        <f>'Weekly Stats'!AH10*'Pts Per'!AC$2</f>
        <v>0</v>
      </c>
    </row>
    <row r="11" spans="1:34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  <c r="AH11" s="2">
        <f>'Weekly Stats'!AH11*'Pts Per'!AC$2</f>
        <v>0</v>
      </c>
    </row>
    <row r="12" spans="1:34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  <c r="AH12" s="2">
        <f>'Weekly Stats'!AH12*'Pts Per'!AC$2</f>
        <v>0</v>
      </c>
    </row>
    <row r="13" spans="1:34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  <c r="AH13" s="2">
        <f>'Weekly Stats'!AH13*'Pts Per'!AC$2</f>
        <v>0</v>
      </c>
    </row>
    <row r="14" spans="1:34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  <c r="AH14" s="2">
        <f>'Weekly Stats'!AH14*'Pts Per'!AC$2</f>
        <v>0</v>
      </c>
    </row>
    <row r="15" spans="1:34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  <c r="AH15" s="2">
        <f>'Weekly Stats'!AH15*'Pts Per'!AC$2</f>
        <v>0</v>
      </c>
    </row>
    <row r="16" spans="1:34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  <c r="AH16" s="2">
        <f>'Weekly Stats'!AH16*'Pts Per'!AC$2</f>
        <v>0</v>
      </c>
    </row>
    <row r="17" spans="1:34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  <c r="AH17" s="2">
        <f>'Weekly Stats'!AH17*'Pts Per'!AC$2</f>
        <v>0</v>
      </c>
    </row>
    <row r="18" spans="1:34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  <c r="AH18" s="2">
        <f>'Weekly Stats'!AH18*'Pts Per'!AC$2</f>
        <v>0</v>
      </c>
    </row>
    <row r="19" spans="1:34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  <c r="AH19" s="2">
        <f>'Weekly Stats'!AH19*'Pts Per'!AC$2</f>
        <v>0</v>
      </c>
    </row>
    <row r="20" spans="1:34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  <c r="AH20" s="2">
        <f>'Weekly Stats'!AH20*'Pts Per'!AC$2</f>
        <v>0</v>
      </c>
    </row>
    <row r="21" spans="1:34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  <c r="AH21" s="2">
        <f>'Weekly Stats'!AH21*'Pts Per'!AC$2</f>
        <v>0</v>
      </c>
    </row>
    <row r="22" spans="1:34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  <c r="AH22" s="2">
        <f>'Weekly Stats'!AH22*'Pts Per'!AC$2</f>
        <v>0</v>
      </c>
    </row>
    <row r="23" spans="1:34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2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2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  <c r="AH23" s="2">
        <f>'Weekly Stats'!AH23*'Pts Per'!AC$2</f>
        <v>0</v>
      </c>
    </row>
    <row r="24" spans="1:34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  <c r="AH24" s="2">
        <f>'Weekly Stats'!AH24*'Pts Per'!AC$2</f>
        <v>0</v>
      </c>
    </row>
    <row r="25" spans="1:34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4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1</v>
      </c>
      <c r="AD25" s="2">
        <f>'Weekly Stats'!AD25*'Pts Per'!Y$2</f>
        <v>0</v>
      </c>
      <c r="AE25" s="2">
        <f>'Weekly Stats'!AE25*'Pts Per'!Z$2</f>
        <v>3</v>
      </c>
      <c r="AF25" s="2">
        <f>'Weekly Stats'!AF25*'Pts Per'!AA$2</f>
        <v>0</v>
      </c>
      <c r="AG25" s="2">
        <f>'Weekly Stats'!AG25*'Pts Per'!AB$2</f>
        <v>0</v>
      </c>
      <c r="AH25" s="2">
        <f>'Weekly Stats'!AH25*'Pts Per'!AC$2</f>
        <v>0</v>
      </c>
    </row>
    <row r="26" spans="1:34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  <c r="AH26" s="2">
        <f>'Weekly Stats'!AH26*'Pts Per'!AC$2</f>
        <v>0</v>
      </c>
    </row>
    <row r="27" spans="1:34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11.86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4</v>
      </c>
      <c r="I27" s="2">
        <f>'Weekly Stats'!I27*'Pts Per'!D$2</f>
        <v>0</v>
      </c>
      <c r="J27" s="2">
        <f>'Weekly Stats'!J27*'Pts Per'!E$2</f>
        <v>7.36</v>
      </c>
      <c r="K27" s="2">
        <f>'Weekly Stats'!K27*'Pts Per'!F$2</f>
        <v>0</v>
      </c>
      <c r="L27" s="2">
        <f>'Weekly Stats'!L27*'Pts Per'!G$2</f>
        <v>0.5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  <c r="AH27" s="2">
        <f>'Weekly Stats'!AH27*'Pts Per'!AC$2</f>
        <v>0</v>
      </c>
    </row>
    <row r="28" spans="1:34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  <c r="AH28" s="2">
        <f>'Weekly Stats'!AH28*'Pts Per'!AC$2</f>
        <v>0</v>
      </c>
    </row>
    <row r="29" spans="1:34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13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6</v>
      </c>
      <c r="M29" s="2">
        <f>'Weekly Stats'!M29*'Pts Per'!H$2</f>
        <v>6</v>
      </c>
      <c r="N29" s="2">
        <f>'Weekly Stats'!N29*'Pts Per'!I$2</f>
        <v>0.5</v>
      </c>
      <c r="O29" s="2">
        <f>'Weekly Stats'!O29*'Pts Per'!J$2</f>
        <v>0</v>
      </c>
      <c r="P29" s="2">
        <f>'Weekly Stats'!P29*'Pts Per'!K$2</f>
        <v>0.5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  <c r="AH29" s="2">
        <f>'Weekly Stats'!AH29*'Pts Per'!AC$2</f>
        <v>0</v>
      </c>
    </row>
    <row r="30" spans="1:34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16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5.8000000000000007</v>
      </c>
      <c r="M30" s="2">
        <f>'Weekly Stats'!M30*'Pts Per'!H$2</f>
        <v>6</v>
      </c>
      <c r="N30" s="2">
        <f>'Weekly Stats'!N30*'Pts Per'!I$2</f>
        <v>1.5</v>
      </c>
      <c r="O30" s="2">
        <f>'Weekly Stats'!O30*'Pts Per'!J$2</f>
        <v>0</v>
      </c>
      <c r="P30" s="2">
        <f>'Weekly Stats'!P30*'Pts Per'!K$2</f>
        <v>2.7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  <c r="AH30" s="2">
        <f>'Weekly Stats'!AH30*'Pts Per'!AC$2</f>
        <v>0</v>
      </c>
    </row>
    <row r="31" spans="1:34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11.600000000000001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11.600000000000001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  <c r="AH31" s="2">
        <f>'Weekly Stats'!AH31*'Pts Per'!AC$2</f>
        <v>0</v>
      </c>
    </row>
    <row r="32" spans="1:34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  <c r="AH32" s="2">
        <f>'Weekly Stats'!AH32*'Pts Per'!AC$2</f>
        <v>0</v>
      </c>
    </row>
    <row r="33" spans="1:34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5.4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0.5</v>
      </c>
      <c r="O33" s="2">
        <f>'Weekly Stats'!O33*'Pts Per'!J$2</f>
        <v>0</v>
      </c>
      <c r="P33" s="2">
        <f>'Weekly Stats'!P33*'Pts Per'!K$2</f>
        <v>4.9000000000000004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  <c r="AH33" s="2">
        <f>'Weekly Stats'!AH33*'Pts Per'!AC$2</f>
        <v>0</v>
      </c>
    </row>
    <row r="34" spans="1:34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14.9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1</v>
      </c>
      <c r="O34" s="2">
        <f>'Weekly Stats'!O34*'Pts Per'!J$2</f>
        <v>6</v>
      </c>
      <c r="P34" s="2">
        <f>'Weekly Stats'!P34*'Pts Per'!K$2</f>
        <v>7.9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  <c r="AH34" s="2">
        <f>'Weekly Stats'!AH34*'Pts Per'!AC$2</f>
        <v>0</v>
      </c>
    </row>
    <row r="35" spans="1:34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  <c r="AH35" s="2">
        <f>'Weekly Stats'!AH35*'Pts Per'!AC$2</f>
        <v>0</v>
      </c>
    </row>
    <row r="36" spans="1:34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  <c r="AH36" s="2">
        <f>'Weekly Stats'!AH36*'Pts Per'!AC$2</f>
        <v>0</v>
      </c>
    </row>
    <row r="37" spans="1:34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2.9000000000000004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0.5</v>
      </c>
      <c r="O37" s="2">
        <f>'Weekly Stats'!O37*'Pts Per'!J$2</f>
        <v>0</v>
      </c>
      <c r="P37" s="2">
        <f>'Weekly Stats'!P37*'Pts Per'!K$2</f>
        <v>2.4000000000000004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  <c r="AH37" s="2">
        <f>'Weekly Stats'!AH37*'Pts Per'!AC$2</f>
        <v>0</v>
      </c>
    </row>
    <row r="38" spans="1:34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  <c r="AH38" s="2">
        <f>'Weekly Stats'!AH38*'Pts Per'!AC$2</f>
        <v>0</v>
      </c>
    </row>
    <row r="39" spans="1:34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  <c r="AH39" s="2">
        <f>'Weekly Stats'!AH39*'Pts Per'!AC$2</f>
        <v>0</v>
      </c>
    </row>
    <row r="40" spans="1:34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  <c r="AH40" s="2">
        <f>'Weekly Stats'!AH40*'Pts Per'!AC$2</f>
        <v>0</v>
      </c>
    </row>
    <row r="41" spans="1:34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  <c r="AH41" s="2">
        <f>'Weekly Stats'!AH41*'Pts Per'!AC$2</f>
        <v>0</v>
      </c>
    </row>
    <row r="42" spans="1:34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  <c r="AH42" s="2">
        <f>'Weekly Stats'!AH42*'Pts Per'!AC$2</f>
        <v>0</v>
      </c>
    </row>
    <row r="43" spans="1:34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0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0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  <c r="AH43" s="2">
        <f>'Weekly Stats'!AH43*'Pts Per'!AC$2</f>
        <v>0</v>
      </c>
    </row>
    <row r="44" spans="1:34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  <c r="AH44" s="2">
        <f>'Weekly Stats'!AH44*'Pts Per'!AC$2</f>
        <v>0</v>
      </c>
    </row>
    <row r="45" spans="1:34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  <c r="AH45" s="2">
        <f>'Weekly Stats'!AH45*'Pts Per'!AC$2</f>
        <v>0</v>
      </c>
    </row>
    <row r="46" spans="1:34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  <c r="AH46" s="2">
        <f>'Weekly Stats'!AH46*'Pts Per'!AC$2</f>
        <v>0</v>
      </c>
    </row>
    <row r="47" spans="1:34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  <c r="AH47" s="2">
        <f>'Weekly Stats'!AH47*'Pts Per'!AC$2</f>
        <v>0</v>
      </c>
    </row>
    <row r="48" spans="1:34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  <c r="AH48" s="2">
        <f>'Weekly Stats'!AH48*'Pts Per'!AC$2</f>
        <v>0</v>
      </c>
    </row>
    <row r="49" spans="1:34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  <c r="AH49" s="2">
        <f>'Weekly Stats'!AH49*'Pts Per'!AC$2</f>
        <v>0</v>
      </c>
    </row>
    <row r="50" spans="1:34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3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3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  <c r="AH50" s="2">
        <f>'Weekly Stats'!AH50*'Pts Per'!AC$2</f>
        <v>0</v>
      </c>
    </row>
    <row r="51" spans="1:34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  <c r="AH51" s="2">
        <f>'Weekly Stats'!AH51*'Pts Per'!AC$2</f>
        <v>0</v>
      </c>
    </row>
    <row r="52" spans="1:34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4.4800000000000004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4</v>
      </c>
      <c r="I52" s="2">
        <f>'Weekly Stats'!I52*'Pts Per'!D$2</f>
        <v>-2</v>
      </c>
      <c r="J52" s="2">
        <f>'Weekly Stats'!J52*'Pts Per'!E$2</f>
        <v>2.48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  <c r="AH52" s="2">
        <f>'Weekly Stats'!AH52*'Pts Per'!AC$2</f>
        <v>0</v>
      </c>
    </row>
    <row r="53" spans="1:34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  <c r="AH53" s="2">
        <f>'Weekly Stats'!AH53*'Pts Per'!AC$2</f>
        <v>0</v>
      </c>
    </row>
    <row r="54" spans="1:34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37.200000000000003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19.200000000000003</v>
      </c>
      <c r="M54" s="2">
        <f>'Weekly Stats'!M54*'Pts Per'!H$2</f>
        <v>18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  <c r="AH54" s="2">
        <f>'Weekly Stats'!AH54*'Pts Per'!AC$2</f>
        <v>0</v>
      </c>
    </row>
    <row r="55" spans="1:34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0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</v>
      </c>
      <c r="O55" s="2">
        <f>'Weekly Stats'!O55*'Pts Per'!J$2</f>
        <v>0</v>
      </c>
      <c r="P55" s="2">
        <f>'Weekly Stats'!P55*'Pts Per'!K$2</f>
        <v>0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  <c r="AH55" s="2">
        <f>'Weekly Stats'!AH55*'Pts Per'!AC$2</f>
        <v>0</v>
      </c>
    </row>
    <row r="56" spans="1:34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9.1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9.1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  <c r="AH56" s="2">
        <f>'Weekly Stats'!AH56*'Pts Per'!AC$2</f>
        <v>0</v>
      </c>
    </row>
    <row r="57" spans="1:34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  <c r="AH57" s="2">
        <f>'Weekly Stats'!AH57*'Pts Per'!AC$2</f>
        <v>0</v>
      </c>
    </row>
    <row r="58" spans="1:34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0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</v>
      </c>
      <c r="O58" s="2">
        <f>'Weekly Stats'!O58*'Pts Per'!J$2</f>
        <v>0</v>
      </c>
      <c r="P58" s="2">
        <f>'Weekly Stats'!P58*'Pts Per'!K$2</f>
        <v>0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  <c r="AH58" s="2">
        <f>'Weekly Stats'!AH58*'Pts Per'!AC$2</f>
        <v>0</v>
      </c>
    </row>
    <row r="59" spans="1:34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13.2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1</v>
      </c>
      <c r="O59" s="2">
        <f>'Weekly Stats'!O59*'Pts Per'!J$2</f>
        <v>6</v>
      </c>
      <c r="P59" s="2">
        <f>'Weekly Stats'!P59*'Pts Per'!K$2</f>
        <v>6.2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  <c r="AH59" s="2">
        <f>'Weekly Stats'!AH59*'Pts Per'!AC$2</f>
        <v>0</v>
      </c>
    </row>
    <row r="60" spans="1:34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  <c r="AH60" s="2">
        <f>'Weekly Stats'!AH60*'Pts Per'!AC$2</f>
        <v>0</v>
      </c>
    </row>
    <row r="61" spans="1:34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  <c r="AH61" s="2">
        <f>'Weekly Stats'!AH61*'Pts Per'!AC$2</f>
        <v>0</v>
      </c>
    </row>
    <row r="62" spans="1:34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1.9000000000000001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1.9000000000000001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  <c r="AH62" s="2">
        <f>'Weekly Stats'!AH62*'Pts Per'!AC$2</f>
        <v>0</v>
      </c>
    </row>
    <row r="63" spans="1:34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  <c r="AH63" s="2">
        <f>'Weekly Stats'!AH63*'Pts Per'!AC$2</f>
        <v>0</v>
      </c>
    </row>
    <row r="64" spans="1:34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  <c r="AH64" s="2">
        <f>'Weekly Stats'!AH64*'Pts Per'!AC$2</f>
        <v>0</v>
      </c>
    </row>
    <row r="65" spans="1:34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  <c r="AH65" s="2">
        <f>'Weekly Stats'!AH65*'Pts Per'!AC$2</f>
        <v>0</v>
      </c>
    </row>
    <row r="66" spans="1:34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si="0"/>
        <v>1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1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  <c r="AH66" s="2">
        <f>'Weekly Stats'!AH66*'Pts Per'!AC$2</f>
        <v>0</v>
      </c>
    </row>
    <row r="67" spans="1:34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ref="E67:E130" si="1">SUM(F67:AH67)</f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  <c r="AH67" s="2">
        <f>'Weekly Stats'!AH67*'Pts Per'!AC$2</f>
        <v>0</v>
      </c>
    </row>
    <row r="68" spans="1:34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1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1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  <c r="AH68" s="2">
        <f>'Weekly Stats'!AH68*'Pts Per'!AC$2</f>
        <v>0</v>
      </c>
    </row>
    <row r="69" spans="1:34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1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1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  <c r="AH69" s="2">
        <f>'Weekly Stats'!AH69*'Pts Per'!AC$2</f>
        <v>0</v>
      </c>
    </row>
    <row r="70" spans="1:34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  <c r="AH70" s="2">
        <f>'Weekly Stats'!AH70*'Pts Per'!AC$2</f>
        <v>0</v>
      </c>
    </row>
    <row r="71" spans="1:34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4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4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  <c r="AH71" s="2">
        <f>'Weekly Stats'!AH71*'Pts Per'!AC$2</f>
        <v>0</v>
      </c>
    </row>
    <row r="72" spans="1:34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  <c r="AH72" s="2">
        <f>'Weekly Stats'!AH72*'Pts Per'!AC$2</f>
        <v>0</v>
      </c>
    </row>
    <row r="73" spans="1:34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  <c r="AH73" s="2">
        <f>'Weekly Stats'!AH73*'Pts Per'!AC$2</f>
        <v>0</v>
      </c>
    </row>
    <row r="74" spans="1:34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0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0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  <c r="AH74" s="2">
        <f>'Weekly Stats'!AH74*'Pts Per'!AC$2</f>
        <v>0</v>
      </c>
    </row>
    <row r="75" spans="1:34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4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4</v>
      </c>
      <c r="AD75" s="2">
        <f>'Weekly Stats'!AD75*'Pts Per'!Y$2</f>
        <v>0</v>
      </c>
      <c r="AE75" s="2">
        <f>'Weekly Stats'!AE75*'Pts Per'!Z$2</f>
        <v>0</v>
      </c>
      <c r="AF75" s="2">
        <f>'Weekly Stats'!AF75*'Pts Per'!AA$2</f>
        <v>0</v>
      </c>
      <c r="AG75" s="2">
        <f>'Weekly Stats'!AG75*'Pts Per'!AB$2</f>
        <v>0</v>
      </c>
      <c r="AH75" s="2">
        <f>'Weekly Stats'!AH75*'Pts Per'!AC$2</f>
        <v>0</v>
      </c>
    </row>
    <row r="76" spans="1:34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  <c r="AH76" s="2">
        <f>'Weekly Stats'!AH76*'Pts Per'!AC$2</f>
        <v>0</v>
      </c>
    </row>
    <row r="77" spans="1:34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14.979999999999999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8</v>
      </c>
      <c r="I77" s="2">
        <f>'Weekly Stats'!I77*'Pts Per'!D$2</f>
        <v>0</v>
      </c>
      <c r="J77" s="2">
        <f>'Weekly Stats'!J77*'Pts Per'!E$2</f>
        <v>4.88</v>
      </c>
      <c r="K77" s="2">
        <f>'Weekly Stats'!K77*'Pts Per'!F$2</f>
        <v>0</v>
      </c>
      <c r="L77" s="2">
        <f>'Weekly Stats'!L77*'Pts Per'!G$2</f>
        <v>2.1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  <c r="AH77" s="2">
        <f>'Weekly Stats'!AH77*'Pts Per'!AC$2</f>
        <v>0</v>
      </c>
    </row>
    <row r="78" spans="1:34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  <c r="AH78" s="2">
        <f>'Weekly Stats'!AH78*'Pts Per'!AC$2</f>
        <v>0</v>
      </c>
    </row>
    <row r="79" spans="1:34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7.7000000000000011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0</v>
      </c>
      <c r="M79" s="2">
        <f>'Weekly Stats'!M79*'Pts Per'!H$2</f>
        <v>0</v>
      </c>
      <c r="N79" s="2">
        <f>'Weekly Stats'!N79*'Pts Per'!I$2</f>
        <v>1</v>
      </c>
      <c r="O79" s="2">
        <f>'Weekly Stats'!O79*'Pts Per'!J$2</f>
        <v>0</v>
      </c>
      <c r="P79" s="2">
        <f>'Weekly Stats'!P79*'Pts Per'!K$2</f>
        <v>2.9000000000000004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3.8000000000000003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  <c r="AH79" s="2">
        <f>'Weekly Stats'!AH79*'Pts Per'!AC$2</f>
        <v>0</v>
      </c>
    </row>
    <row r="80" spans="1:34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12.200000000000001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3.5</v>
      </c>
      <c r="M80" s="2">
        <f>'Weekly Stats'!M80*'Pts Per'!H$2</f>
        <v>0</v>
      </c>
      <c r="N80" s="2">
        <f>'Weekly Stats'!N80*'Pts Per'!I$2</f>
        <v>0.5</v>
      </c>
      <c r="O80" s="2">
        <f>'Weekly Stats'!O80*'Pts Per'!J$2</f>
        <v>0</v>
      </c>
      <c r="P80" s="2">
        <f>'Weekly Stats'!P80*'Pts Per'!K$2</f>
        <v>1.4000000000000001</v>
      </c>
      <c r="Q80" s="2">
        <f>'Weekly Stats'!Q80*'Pts Per'!L$2</f>
        <v>0</v>
      </c>
      <c r="R80" s="2">
        <f>'Weekly Stats'!R80*'Pts Per'!M$2</f>
        <v>6.8000000000000007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  <c r="AH80" s="2">
        <f>'Weekly Stats'!AH80*'Pts Per'!AC$2</f>
        <v>0</v>
      </c>
    </row>
    <row r="81" spans="1:34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  <c r="AH81" s="2">
        <f>'Weekly Stats'!AH81*'Pts Per'!AC$2</f>
        <v>0</v>
      </c>
    </row>
    <row r="82" spans="1:34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  <c r="AH82" s="2">
        <f>'Weekly Stats'!AH82*'Pts Per'!AC$2</f>
        <v>0</v>
      </c>
    </row>
    <row r="83" spans="1:34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9.9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0.5</v>
      </c>
      <c r="O83" s="2">
        <f>'Weekly Stats'!O83*'Pts Per'!J$2</f>
        <v>6</v>
      </c>
      <c r="P83" s="2">
        <f>'Weekly Stats'!P83*'Pts Per'!K$2</f>
        <v>3.4000000000000004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  <c r="AH83" s="2">
        <f>'Weekly Stats'!AH83*'Pts Per'!AC$2</f>
        <v>0</v>
      </c>
    </row>
    <row r="84" spans="1:34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11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0.5</v>
      </c>
      <c r="O84" s="2">
        <f>'Weekly Stats'!O84*'Pts Per'!J$2</f>
        <v>6</v>
      </c>
      <c r="P84" s="2">
        <f>'Weekly Stats'!P84*'Pts Per'!K$2</f>
        <v>4.5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  <c r="AH84" s="2">
        <f>'Weekly Stats'!AH84*'Pts Per'!AC$2</f>
        <v>0</v>
      </c>
    </row>
    <row r="85" spans="1:34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  <c r="AH85" s="2">
        <f>'Weekly Stats'!AH85*'Pts Per'!AC$2</f>
        <v>0</v>
      </c>
    </row>
    <row r="86" spans="1:34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  <c r="AH86" s="2">
        <f>'Weekly Stats'!AH86*'Pts Per'!AC$2</f>
        <v>0</v>
      </c>
    </row>
    <row r="87" spans="1:34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  <c r="AH87" s="2">
        <f>'Weekly Stats'!AH87*'Pts Per'!AC$2</f>
        <v>0</v>
      </c>
    </row>
    <row r="88" spans="1:34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  <c r="AH88" s="2">
        <f>'Weekly Stats'!AH88*'Pts Per'!AC$2</f>
        <v>0</v>
      </c>
    </row>
    <row r="89" spans="1:34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  <c r="AH89" s="2">
        <f>'Weekly Stats'!AH89*'Pts Per'!AC$2</f>
        <v>0</v>
      </c>
    </row>
    <row r="90" spans="1:34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  <c r="AH90" s="2">
        <f>'Weekly Stats'!AH90*'Pts Per'!AC$2</f>
        <v>0</v>
      </c>
    </row>
    <row r="91" spans="1:34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1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1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  <c r="AH91" s="2">
        <f>'Weekly Stats'!AH91*'Pts Per'!AC$2</f>
        <v>0</v>
      </c>
    </row>
    <row r="92" spans="1:34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  <c r="AH92" s="2">
        <f>'Weekly Stats'!AH92*'Pts Per'!AC$2</f>
        <v>0</v>
      </c>
    </row>
    <row r="93" spans="1:34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0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0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  <c r="AH93" s="2">
        <f>'Weekly Stats'!AH93*'Pts Per'!AC$2</f>
        <v>0</v>
      </c>
    </row>
    <row r="94" spans="1:34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0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0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  <c r="AH94" s="2">
        <f>'Weekly Stats'!AH94*'Pts Per'!AC$2</f>
        <v>0</v>
      </c>
    </row>
    <row r="95" spans="1:34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2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2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  <c r="AH95" s="2">
        <f>'Weekly Stats'!AH95*'Pts Per'!AC$2</f>
        <v>0</v>
      </c>
    </row>
    <row r="96" spans="1:34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2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2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  <c r="AH96" s="2">
        <f>'Weekly Stats'!AH96*'Pts Per'!AC$2</f>
        <v>0</v>
      </c>
    </row>
    <row r="97" spans="1:34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  <c r="AH97" s="2">
        <f>'Weekly Stats'!AH97*'Pts Per'!AC$2</f>
        <v>0</v>
      </c>
    </row>
    <row r="98" spans="1:34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  <c r="AH98" s="2">
        <f>'Weekly Stats'!AH98*'Pts Per'!AC$2</f>
        <v>0</v>
      </c>
    </row>
    <row r="99" spans="1:34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  <c r="AH99" s="2">
        <f>'Weekly Stats'!AH99*'Pts Per'!AC$2</f>
        <v>0</v>
      </c>
    </row>
    <row r="100" spans="1:34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2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2</v>
      </c>
      <c r="AD100" s="2">
        <f>'Weekly Stats'!AD100*'Pts Per'!Y$2</f>
        <v>0</v>
      </c>
      <c r="AE100" s="2">
        <f>'Weekly Stats'!AE100*'Pts Per'!Z$2</f>
        <v>0</v>
      </c>
      <c r="AF100" s="2">
        <f>'Weekly Stats'!AF100*'Pts Per'!AA$2</f>
        <v>0</v>
      </c>
      <c r="AG100" s="2">
        <f>'Weekly Stats'!AG100*'Pts Per'!AB$2</f>
        <v>0</v>
      </c>
      <c r="AH100" s="2">
        <f>'Weekly Stats'!AH100*'Pts Per'!AC$2</f>
        <v>0</v>
      </c>
    </row>
    <row r="101" spans="1:34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  <c r="AH101" s="2">
        <f>'Weekly Stats'!AH101*'Pts Per'!AC$2</f>
        <v>0</v>
      </c>
    </row>
    <row r="102" spans="1:34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21.44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12</v>
      </c>
      <c r="I102" s="2">
        <f>'Weekly Stats'!I102*'Pts Per'!D$2</f>
        <v>0</v>
      </c>
      <c r="J102" s="2">
        <f>'Weekly Stats'!J102*'Pts Per'!E$2</f>
        <v>7.6400000000000006</v>
      </c>
      <c r="K102" s="2">
        <f>'Weekly Stats'!K102*'Pts Per'!F$2</f>
        <v>0</v>
      </c>
      <c r="L102" s="2">
        <f>'Weekly Stats'!L102*'Pts Per'!G$2</f>
        <v>1.8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  <c r="AH102" s="2">
        <f>'Weekly Stats'!AH102*'Pts Per'!AC$2</f>
        <v>0</v>
      </c>
    </row>
    <row r="103" spans="1:34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  <c r="AH103" s="2">
        <f>'Weekly Stats'!AH103*'Pts Per'!AC$2</f>
        <v>0</v>
      </c>
    </row>
    <row r="104" spans="1:34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1.3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1.3</v>
      </c>
      <c r="M104" s="2">
        <f>'Weekly Stats'!M104*'Pts Per'!H$2</f>
        <v>0</v>
      </c>
      <c r="N104" s="2">
        <f>'Weekly Stats'!N104*'Pts Per'!I$2</f>
        <v>0</v>
      </c>
      <c r="O104" s="2">
        <f>'Weekly Stats'!O104*'Pts Per'!J$2</f>
        <v>0</v>
      </c>
      <c r="P104" s="2">
        <f>'Weekly Stats'!P104*'Pts Per'!K$2</f>
        <v>0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  <c r="AH104" s="2">
        <f>'Weekly Stats'!AH104*'Pts Per'!AC$2</f>
        <v>0</v>
      </c>
    </row>
    <row r="105" spans="1:34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15.400000000000002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3.3000000000000003</v>
      </c>
      <c r="M105" s="2">
        <f>'Weekly Stats'!M105*'Pts Per'!H$2</f>
        <v>6</v>
      </c>
      <c r="N105" s="2">
        <f>'Weekly Stats'!N105*'Pts Per'!I$2</f>
        <v>0</v>
      </c>
      <c r="O105" s="2">
        <f>'Weekly Stats'!O105*'Pts Per'!J$2</f>
        <v>0</v>
      </c>
      <c r="P105" s="2">
        <f>'Weekly Stats'!P105*'Pts Per'!K$2</f>
        <v>0</v>
      </c>
      <c r="Q105" s="2">
        <f>'Weekly Stats'!Q105*'Pts Per'!L$2</f>
        <v>0</v>
      </c>
      <c r="R105" s="2">
        <f>'Weekly Stats'!R105*'Pts Per'!M$2</f>
        <v>6.1000000000000005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  <c r="AH105" s="2">
        <f>'Weekly Stats'!AH105*'Pts Per'!AC$2</f>
        <v>0</v>
      </c>
    </row>
    <row r="106" spans="1:34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  <c r="AH106" s="2">
        <f>'Weekly Stats'!AH106*'Pts Per'!AC$2</f>
        <v>0</v>
      </c>
    </row>
    <row r="107" spans="1:34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  <c r="AH107" s="2">
        <f>'Weekly Stats'!AH107*'Pts Per'!AC$2</f>
        <v>0</v>
      </c>
    </row>
    <row r="108" spans="1:34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31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2.8000000000000003</v>
      </c>
      <c r="M108" s="2">
        <f>'Weekly Stats'!M108*'Pts Per'!H$2</f>
        <v>6</v>
      </c>
      <c r="N108" s="2">
        <f>'Weekly Stats'!N108*'Pts Per'!I$2</f>
        <v>1</v>
      </c>
      <c r="O108" s="2">
        <f>'Weekly Stats'!O108*'Pts Per'!J$2</f>
        <v>12</v>
      </c>
      <c r="P108" s="2">
        <f>'Weekly Stats'!P108*'Pts Per'!K$2</f>
        <v>9.2000000000000011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  <c r="AH108" s="2">
        <f>'Weekly Stats'!AH108*'Pts Per'!AC$2</f>
        <v>0</v>
      </c>
    </row>
    <row r="109" spans="1:34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14.5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1</v>
      </c>
      <c r="O109" s="2">
        <f>'Weekly Stats'!O109*'Pts Per'!J$2</f>
        <v>6</v>
      </c>
      <c r="P109" s="2">
        <f>'Weekly Stats'!P109*'Pts Per'!K$2</f>
        <v>7.5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  <c r="AH109" s="2">
        <f>'Weekly Stats'!AH109*'Pts Per'!AC$2</f>
        <v>0</v>
      </c>
    </row>
    <row r="110" spans="1:34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  <c r="AH110" s="2">
        <f>'Weekly Stats'!AH110*'Pts Per'!AC$2</f>
        <v>0</v>
      </c>
    </row>
    <row r="111" spans="1:34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  <c r="AH111" s="2">
        <f>'Weekly Stats'!AH111*'Pts Per'!AC$2</f>
        <v>0</v>
      </c>
    </row>
    <row r="112" spans="1:34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3.4000000000000004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1</v>
      </c>
      <c r="O112" s="2">
        <f>'Weekly Stats'!O112*'Pts Per'!J$2</f>
        <v>0</v>
      </c>
      <c r="P112" s="2">
        <f>'Weekly Stats'!P112*'Pts Per'!K$2</f>
        <v>2.4000000000000004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  <c r="AH112" s="2">
        <f>'Weekly Stats'!AH112*'Pts Per'!AC$2</f>
        <v>0</v>
      </c>
    </row>
    <row r="113" spans="1:34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  <c r="AH113" s="2">
        <f>'Weekly Stats'!AH113*'Pts Per'!AC$2</f>
        <v>0</v>
      </c>
    </row>
    <row r="114" spans="1:34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0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0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  <c r="AH114" s="2">
        <f>'Weekly Stats'!AH114*'Pts Per'!AC$2</f>
        <v>0</v>
      </c>
    </row>
    <row r="115" spans="1:34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  <c r="AH115" s="2">
        <f>'Weekly Stats'!AH115*'Pts Per'!AC$2</f>
        <v>0</v>
      </c>
    </row>
    <row r="116" spans="1:34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  <c r="AH116" s="2">
        <f>'Weekly Stats'!AH116*'Pts Per'!AC$2</f>
        <v>0</v>
      </c>
    </row>
    <row r="117" spans="1:34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  <c r="AH117" s="2">
        <f>'Weekly Stats'!AH117*'Pts Per'!AC$2</f>
        <v>0</v>
      </c>
    </row>
    <row r="118" spans="1:34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2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2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  <c r="AH118" s="2">
        <f>'Weekly Stats'!AH118*'Pts Per'!AC$2</f>
        <v>0</v>
      </c>
    </row>
    <row r="119" spans="1:34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1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1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  <c r="AH119" s="2">
        <f>'Weekly Stats'!AH119*'Pts Per'!AC$2</f>
        <v>0</v>
      </c>
    </row>
    <row r="120" spans="1:34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  <c r="AH120" s="2">
        <f>'Weekly Stats'!AH120*'Pts Per'!AC$2</f>
        <v>0</v>
      </c>
    </row>
    <row r="121" spans="1:34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  <c r="AH121" s="2">
        <f>'Weekly Stats'!AH121*'Pts Per'!AC$2</f>
        <v>0</v>
      </c>
    </row>
    <row r="122" spans="1:34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  <c r="AH122" s="2">
        <f>'Weekly Stats'!AH122*'Pts Per'!AC$2</f>
        <v>0</v>
      </c>
    </row>
    <row r="123" spans="1:34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  <c r="AH123" s="2">
        <f>'Weekly Stats'!AH123*'Pts Per'!AC$2</f>
        <v>0</v>
      </c>
    </row>
    <row r="124" spans="1:34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  <c r="AH124" s="2">
        <f>'Weekly Stats'!AH124*'Pts Per'!AC$2</f>
        <v>0</v>
      </c>
    </row>
    <row r="125" spans="1:34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4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4</v>
      </c>
      <c r="AD125" s="2">
        <f>'Weekly Stats'!AD125*'Pts Per'!Y$2</f>
        <v>0</v>
      </c>
      <c r="AE125" s="2">
        <f>'Weekly Stats'!AE125*'Pts Per'!Z$2</f>
        <v>0</v>
      </c>
      <c r="AF125" s="2">
        <f>'Weekly Stats'!AF125*'Pts Per'!AA$2</f>
        <v>0</v>
      </c>
      <c r="AG125" s="2">
        <f>'Weekly Stats'!AG125*'Pts Per'!AB$2</f>
        <v>0</v>
      </c>
      <c r="AH125" s="2">
        <f>'Weekly Stats'!AH125*'Pts Per'!AC$2</f>
        <v>0</v>
      </c>
    </row>
    <row r="126" spans="1:34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  <c r="AH126" s="2">
        <f>'Weekly Stats'!AH126*'Pts Per'!AC$2</f>
        <v>0</v>
      </c>
    </row>
    <row r="127" spans="1:34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8.48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4</v>
      </c>
      <c r="I127" s="2">
        <f>'Weekly Stats'!I127*'Pts Per'!D$2</f>
        <v>-2</v>
      </c>
      <c r="J127" s="2">
        <f>'Weekly Stats'!J127*'Pts Per'!E$2</f>
        <v>6.48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  <c r="AH127" s="2">
        <f>'Weekly Stats'!AH127*'Pts Per'!AC$2</f>
        <v>0</v>
      </c>
    </row>
    <row r="128" spans="1:34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  <c r="AH128" s="2">
        <f>'Weekly Stats'!AH128*'Pts Per'!AC$2</f>
        <v>0</v>
      </c>
    </row>
    <row r="129" spans="1:34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24.8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12.8</v>
      </c>
      <c r="M129" s="2">
        <f>'Weekly Stats'!M129*'Pts Per'!H$2</f>
        <v>12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  <c r="AH129" s="2">
        <f>'Weekly Stats'!AH129*'Pts Per'!AC$2</f>
        <v>0</v>
      </c>
    </row>
    <row r="130" spans="1:34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si="1"/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  <c r="AH130" s="2">
        <f>'Weekly Stats'!AH130*'Pts Per'!AC$2</f>
        <v>0</v>
      </c>
    </row>
    <row r="131" spans="1:34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ref="E131:E194" si="2">SUM(F131:AH131)</f>
        <v>11.200000000000001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11.200000000000001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  <c r="AH131" s="2">
        <f>'Weekly Stats'!AH131*'Pts Per'!AC$2</f>
        <v>0</v>
      </c>
    </row>
    <row r="132" spans="1:34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  <c r="AH132" s="2">
        <f>'Weekly Stats'!AH132*'Pts Per'!AC$2</f>
        <v>0</v>
      </c>
    </row>
    <row r="133" spans="1:34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2.2999999999999998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0.5</v>
      </c>
      <c r="O133" s="2">
        <f>'Weekly Stats'!O133*'Pts Per'!J$2</f>
        <v>0</v>
      </c>
      <c r="P133" s="2">
        <f>'Weekly Stats'!P133*'Pts Per'!K$2</f>
        <v>1.8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  <c r="AH133" s="2">
        <f>'Weekly Stats'!AH133*'Pts Per'!AC$2</f>
        <v>0</v>
      </c>
    </row>
    <row r="134" spans="1:34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21.9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1.5</v>
      </c>
      <c r="O134" s="2">
        <f>'Weekly Stats'!O134*'Pts Per'!J$2</f>
        <v>6</v>
      </c>
      <c r="P134" s="2">
        <f>'Weekly Stats'!P134*'Pts Per'!K$2</f>
        <v>14.4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  <c r="AH134" s="2">
        <f>'Weekly Stats'!AH134*'Pts Per'!AC$2</f>
        <v>0</v>
      </c>
    </row>
    <row r="135" spans="1:34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  <c r="AH135" s="2">
        <f>'Weekly Stats'!AH135*'Pts Per'!AC$2</f>
        <v>0</v>
      </c>
    </row>
    <row r="136" spans="1:34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  <c r="AH136" s="2">
        <f>'Weekly Stats'!AH136*'Pts Per'!AC$2</f>
        <v>0</v>
      </c>
    </row>
    <row r="137" spans="1:34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0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0</v>
      </c>
      <c r="O137" s="2">
        <f>'Weekly Stats'!O137*'Pts Per'!J$2</f>
        <v>0</v>
      </c>
      <c r="P137" s="2">
        <f>'Weekly Stats'!P137*'Pts Per'!K$2</f>
        <v>0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  <c r="AH137" s="2">
        <f>'Weekly Stats'!AH137*'Pts Per'!AC$2</f>
        <v>0</v>
      </c>
    </row>
    <row r="138" spans="1:34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  <c r="AH138" s="2">
        <f>'Weekly Stats'!AH138*'Pts Per'!AC$2</f>
        <v>0</v>
      </c>
    </row>
    <row r="139" spans="1:34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  <c r="AH139" s="2">
        <f>'Weekly Stats'!AH139*'Pts Per'!AC$2</f>
        <v>0</v>
      </c>
    </row>
    <row r="140" spans="1:34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  <c r="AH140" s="2">
        <f>'Weekly Stats'!AH140*'Pts Per'!AC$2</f>
        <v>0</v>
      </c>
    </row>
    <row r="141" spans="1:34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  <c r="AH141" s="2">
        <f>'Weekly Stats'!AH141*'Pts Per'!AC$2</f>
        <v>0</v>
      </c>
    </row>
    <row r="142" spans="1:34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  <c r="AH142" s="2">
        <f>'Weekly Stats'!AH142*'Pts Per'!AC$2</f>
        <v>0</v>
      </c>
    </row>
    <row r="143" spans="1:34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0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0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  <c r="AH143" s="2">
        <f>'Weekly Stats'!AH143*'Pts Per'!AC$2</f>
        <v>0</v>
      </c>
    </row>
    <row r="144" spans="1:34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0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0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  <c r="AH144" s="2">
        <f>'Weekly Stats'!AH144*'Pts Per'!AC$2</f>
        <v>0</v>
      </c>
    </row>
    <row r="145" spans="1:34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  <c r="AH145" s="2">
        <f>'Weekly Stats'!AH145*'Pts Per'!AC$2</f>
        <v>0</v>
      </c>
    </row>
    <row r="146" spans="1:34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  <c r="AH146" s="2">
        <f>'Weekly Stats'!AH146*'Pts Per'!AC$2</f>
        <v>0</v>
      </c>
    </row>
    <row r="147" spans="1:34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  <c r="AH147" s="2">
        <f>'Weekly Stats'!AH147*'Pts Per'!AC$2</f>
        <v>0</v>
      </c>
    </row>
    <row r="148" spans="1:34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  <c r="AH148" s="2">
        <f>'Weekly Stats'!AH148*'Pts Per'!AC$2</f>
        <v>0</v>
      </c>
    </row>
    <row r="149" spans="1:34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  <c r="AH149" s="2">
        <f>'Weekly Stats'!AH149*'Pts Per'!AC$2</f>
        <v>0</v>
      </c>
    </row>
    <row r="150" spans="1:34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8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2</v>
      </c>
      <c r="AD150" s="2">
        <f>'Weekly Stats'!AD150*'Pts Per'!Y$2</f>
        <v>0</v>
      </c>
      <c r="AE150" s="2">
        <f>'Weekly Stats'!AE150*'Pts Per'!Z$2</f>
        <v>6</v>
      </c>
      <c r="AF150" s="2">
        <f>'Weekly Stats'!AF150*'Pts Per'!AA$2</f>
        <v>0</v>
      </c>
      <c r="AG150" s="2">
        <f>'Weekly Stats'!AG150*'Pts Per'!AB$2</f>
        <v>0</v>
      </c>
      <c r="AH150" s="2">
        <f>'Weekly Stats'!AH150*'Pts Per'!AC$2</f>
        <v>0</v>
      </c>
    </row>
    <row r="151" spans="1:34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  <c r="AH151" s="2">
        <f>'Weekly Stats'!AH151*'Pts Per'!AC$2</f>
        <v>0</v>
      </c>
    </row>
    <row r="152" spans="1:34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21.740000000000002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8</v>
      </c>
      <c r="I152" s="2">
        <f>'Weekly Stats'!I152*'Pts Per'!D$2</f>
        <v>0</v>
      </c>
      <c r="J152" s="2">
        <f>'Weekly Stats'!J152*'Pts Per'!E$2</f>
        <v>6.6400000000000006</v>
      </c>
      <c r="K152" s="2">
        <f>'Weekly Stats'!K152*'Pts Per'!F$2</f>
        <v>0</v>
      </c>
      <c r="L152" s="2">
        <f>'Weekly Stats'!L152*'Pts Per'!G$2</f>
        <v>7.1000000000000005</v>
      </c>
      <c r="M152" s="2">
        <f>'Weekly Stats'!M152*'Pts Per'!H$2</f>
        <v>0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  <c r="AH152" s="2">
        <f>'Weekly Stats'!AH152*'Pts Per'!AC$2</f>
        <v>0</v>
      </c>
    </row>
    <row r="153" spans="1:34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  <c r="AH153" s="2">
        <f>'Weekly Stats'!AH153*'Pts Per'!AC$2</f>
        <v>0</v>
      </c>
    </row>
    <row r="154" spans="1:34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  <c r="AH154" s="2">
        <f>'Weekly Stats'!AH154*'Pts Per'!AC$2</f>
        <v>0</v>
      </c>
    </row>
    <row r="155" spans="1:34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  <c r="AH155" s="2">
        <f>'Weekly Stats'!AH155*'Pts Per'!AC$2</f>
        <v>0</v>
      </c>
    </row>
    <row r="156" spans="1:34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  <c r="AH156" s="2">
        <f>'Weekly Stats'!AH156*'Pts Per'!AC$2</f>
        <v>0</v>
      </c>
    </row>
    <row r="157" spans="1:34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  <c r="AH157" s="2">
        <f>'Weekly Stats'!AH157*'Pts Per'!AC$2</f>
        <v>0</v>
      </c>
    </row>
    <row r="158" spans="1:34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16.3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1</v>
      </c>
      <c r="O158" s="2">
        <f>'Weekly Stats'!O158*'Pts Per'!J$2</f>
        <v>6</v>
      </c>
      <c r="P158" s="2">
        <f>'Weekly Stats'!P158*'Pts Per'!K$2</f>
        <v>9.3000000000000007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  <c r="AH158" s="2">
        <f>'Weekly Stats'!AH158*'Pts Per'!AC$2</f>
        <v>0</v>
      </c>
    </row>
    <row r="159" spans="1:34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23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9.2000000000000011</v>
      </c>
      <c r="M159" s="2">
        <f>'Weekly Stats'!M159*'Pts Per'!H$2</f>
        <v>0</v>
      </c>
      <c r="N159" s="2">
        <f>'Weekly Stats'!N159*'Pts Per'!I$2</f>
        <v>0.5</v>
      </c>
      <c r="O159" s="2">
        <f>'Weekly Stats'!O159*'Pts Per'!J$2</f>
        <v>6</v>
      </c>
      <c r="P159" s="2">
        <f>'Weekly Stats'!P159*'Pts Per'!K$2</f>
        <v>7.3000000000000007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  <c r="AH159" s="2">
        <f>'Weekly Stats'!AH159*'Pts Per'!AC$2</f>
        <v>0</v>
      </c>
    </row>
    <row r="160" spans="1:34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3.9000000000000004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3.9000000000000004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  <c r="AH160" s="2">
        <f>'Weekly Stats'!AH160*'Pts Per'!AC$2</f>
        <v>0</v>
      </c>
    </row>
    <row r="161" spans="1:34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0.5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0.5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  <c r="AH161" s="2">
        <f>'Weekly Stats'!AH161*'Pts Per'!AC$2</f>
        <v>0</v>
      </c>
    </row>
    <row r="162" spans="1:34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0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</v>
      </c>
      <c r="O162" s="2">
        <f>'Weekly Stats'!O162*'Pts Per'!J$2</f>
        <v>0</v>
      </c>
      <c r="P162" s="2">
        <f>'Weekly Stats'!P162*'Pts Per'!K$2</f>
        <v>0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  <c r="AH162" s="2">
        <f>'Weekly Stats'!AH162*'Pts Per'!AC$2</f>
        <v>0</v>
      </c>
    </row>
    <row r="163" spans="1:34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  <c r="AH163" s="2">
        <f>'Weekly Stats'!AH163*'Pts Per'!AC$2</f>
        <v>0</v>
      </c>
    </row>
    <row r="164" spans="1:34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  <c r="AH164" s="2">
        <f>'Weekly Stats'!AH164*'Pts Per'!AC$2</f>
        <v>0</v>
      </c>
    </row>
    <row r="165" spans="1:34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  <c r="AH165" s="2">
        <f>'Weekly Stats'!AH165*'Pts Per'!AC$2</f>
        <v>0</v>
      </c>
    </row>
    <row r="166" spans="1:34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  <c r="AH166" s="2">
        <f>'Weekly Stats'!AH166*'Pts Per'!AC$2</f>
        <v>0</v>
      </c>
    </row>
    <row r="167" spans="1:34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  <c r="AH167" s="2">
        <f>'Weekly Stats'!AH167*'Pts Per'!AC$2</f>
        <v>0</v>
      </c>
    </row>
    <row r="168" spans="1:34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  <c r="AH168" s="2">
        <f>'Weekly Stats'!AH168*'Pts Per'!AC$2</f>
        <v>0</v>
      </c>
    </row>
    <row r="169" spans="1:34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0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0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  <c r="AH169" s="2">
        <f>'Weekly Stats'!AH169*'Pts Per'!AC$2</f>
        <v>0</v>
      </c>
    </row>
    <row r="170" spans="1:34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  <c r="AH170" s="2">
        <f>'Weekly Stats'!AH170*'Pts Per'!AC$2</f>
        <v>0</v>
      </c>
    </row>
    <row r="171" spans="1:34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  <c r="AH171" s="2">
        <f>'Weekly Stats'!AH171*'Pts Per'!AC$2</f>
        <v>0</v>
      </c>
    </row>
    <row r="172" spans="1:34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  <c r="AH172" s="2">
        <f>'Weekly Stats'!AH172*'Pts Per'!AC$2</f>
        <v>0</v>
      </c>
    </row>
    <row r="173" spans="1:34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  <c r="AH173" s="2">
        <f>'Weekly Stats'!AH173*'Pts Per'!AC$2</f>
        <v>0</v>
      </c>
    </row>
    <row r="174" spans="1:34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  <c r="AH174" s="2">
        <f>'Weekly Stats'!AH174*'Pts Per'!AC$2</f>
        <v>0</v>
      </c>
    </row>
    <row r="175" spans="1:34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5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2</v>
      </c>
      <c r="AD175" s="2">
        <f>'Weekly Stats'!AD175*'Pts Per'!Y$2</f>
        <v>0</v>
      </c>
      <c r="AE175" s="2">
        <f>'Weekly Stats'!AE175*'Pts Per'!Z$2</f>
        <v>3</v>
      </c>
      <c r="AF175" s="2">
        <f>'Weekly Stats'!AF175*'Pts Per'!AA$2</f>
        <v>0</v>
      </c>
      <c r="AG175" s="2">
        <f>'Weekly Stats'!AG175*'Pts Per'!AB$2</f>
        <v>0</v>
      </c>
      <c r="AH175" s="2">
        <f>'Weekly Stats'!AH175*'Pts Per'!AC$2</f>
        <v>0</v>
      </c>
    </row>
    <row r="176" spans="1:34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  <c r="AH176" s="2">
        <f>'Weekly Stats'!AH176*'Pts Per'!AC$2</f>
        <v>0</v>
      </c>
    </row>
    <row r="177" spans="1:34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2.9000000000000004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0</v>
      </c>
      <c r="I177" s="2">
        <f>'Weekly Stats'!I177*'Pts Per'!D$2</f>
        <v>-4</v>
      </c>
      <c r="J177" s="2">
        <f>'Weekly Stats'!J177*'Pts Per'!E$2</f>
        <v>3.8000000000000003</v>
      </c>
      <c r="K177" s="2">
        <f>'Weekly Stats'!K177*'Pts Per'!F$2</f>
        <v>0</v>
      </c>
      <c r="L177" s="2">
        <f>'Weekly Stats'!L177*'Pts Per'!G$2</f>
        <v>3.1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  <c r="AH177" s="2">
        <f>'Weekly Stats'!AH177*'Pts Per'!AC$2</f>
        <v>0</v>
      </c>
    </row>
    <row r="178" spans="1:34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  <c r="AH178" s="2">
        <f>'Weekly Stats'!AH178*'Pts Per'!AC$2</f>
        <v>0</v>
      </c>
    </row>
    <row r="179" spans="1:34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13.9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2.9000000000000004</v>
      </c>
      <c r="M179" s="2">
        <f>'Weekly Stats'!M179*'Pts Per'!H$2</f>
        <v>0</v>
      </c>
      <c r="N179" s="2">
        <f>'Weekly Stats'!N179*'Pts Per'!I$2</f>
        <v>0</v>
      </c>
      <c r="O179" s="2">
        <f>'Weekly Stats'!O179*'Pts Per'!J$2</f>
        <v>0</v>
      </c>
      <c r="P179" s="2">
        <f>'Weekly Stats'!P179*'Pts Per'!K$2</f>
        <v>0</v>
      </c>
      <c r="Q179" s="2">
        <f>'Weekly Stats'!Q179*'Pts Per'!L$2</f>
        <v>0</v>
      </c>
      <c r="R179" s="2">
        <f>'Weekly Stats'!R179*'Pts Per'!M$2</f>
        <v>11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  <c r="AH179" s="2">
        <f>'Weekly Stats'!AH179*'Pts Per'!AC$2</f>
        <v>0</v>
      </c>
    </row>
    <row r="180" spans="1:34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2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0.5</v>
      </c>
      <c r="O180" s="2">
        <f>'Weekly Stats'!O180*'Pts Per'!J$2</f>
        <v>0</v>
      </c>
      <c r="P180" s="2">
        <f>'Weekly Stats'!P180*'Pts Per'!K$2</f>
        <v>1.5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  <c r="AH180" s="2">
        <f>'Weekly Stats'!AH180*'Pts Per'!AC$2</f>
        <v>0</v>
      </c>
    </row>
    <row r="181" spans="1:34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2.9000000000000004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2.9000000000000004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  <c r="AH181" s="2">
        <f>'Weekly Stats'!AH181*'Pts Per'!AC$2</f>
        <v>0</v>
      </c>
    </row>
    <row r="182" spans="1:34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  <c r="AH182" s="2">
        <f>'Weekly Stats'!AH182*'Pts Per'!AC$2</f>
        <v>0</v>
      </c>
    </row>
    <row r="183" spans="1:34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0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0</v>
      </c>
      <c r="O183" s="2">
        <f>'Weekly Stats'!O183*'Pts Per'!J$2</f>
        <v>0</v>
      </c>
      <c r="P183" s="2">
        <f>'Weekly Stats'!P183*'Pts Per'!K$2</f>
        <v>0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  <c r="AH183" s="2">
        <f>'Weekly Stats'!AH183*'Pts Per'!AC$2</f>
        <v>0</v>
      </c>
    </row>
    <row r="184" spans="1:34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4.8000000000000007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1</v>
      </c>
      <c r="O184" s="2">
        <f>'Weekly Stats'!O184*'Pts Per'!J$2</f>
        <v>0</v>
      </c>
      <c r="P184" s="2">
        <f>'Weekly Stats'!P184*'Pts Per'!K$2</f>
        <v>3.8000000000000003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  <c r="AH184" s="2">
        <f>'Weekly Stats'!AH184*'Pts Per'!AC$2</f>
        <v>0</v>
      </c>
    </row>
    <row r="185" spans="1:34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  <c r="AH185" s="2">
        <f>'Weekly Stats'!AH185*'Pts Per'!AC$2</f>
        <v>0</v>
      </c>
    </row>
    <row r="186" spans="1:34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  <c r="AH186" s="2">
        <f>'Weekly Stats'!AH186*'Pts Per'!AC$2</f>
        <v>0</v>
      </c>
    </row>
    <row r="187" spans="1:34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1.4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0.5</v>
      </c>
      <c r="O187" s="2">
        <f>'Weekly Stats'!O187*'Pts Per'!J$2</f>
        <v>0</v>
      </c>
      <c r="P187" s="2">
        <f>'Weekly Stats'!P187*'Pts Per'!K$2</f>
        <v>0.9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  <c r="AH187" s="2">
        <f>'Weekly Stats'!AH187*'Pts Per'!AC$2</f>
        <v>0</v>
      </c>
    </row>
    <row r="188" spans="1:34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4.8000000000000007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1.5</v>
      </c>
      <c r="O188" s="2">
        <f>'Weekly Stats'!O188*'Pts Per'!J$2</f>
        <v>0</v>
      </c>
      <c r="P188" s="2">
        <f>'Weekly Stats'!P188*'Pts Per'!K$2</f>
        <v>3.3000000000000003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  <c r="AH188" s="2">
        <f>'Weekly Stats'!AH188*'Pts Per'!AC$2</f>
        <v>0</v>
      </c>
    </row>
    <row r="189" spans="1:34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  <c r="AH189" s="2">
        <f>'Weekly Stats'!AH189*'Pts Per'!AC$2</f>
        <v>0</v>
      </c>
    </row>
    <row r="190" spans="1:34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  <c r="AH190" s="2">
        <f>'Weekly Stats'!AH190*'Pts Per'!AC$2</f>
        <v>0</v>
      </c>
    </row>
    <row r="191" spans="1:34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  <c r="AH191" s="2">
        <f>'Weekly Stats'!AH191*'Pts Per'!AC$2</f>
        <v>0</v>
      </c>
    </row>
    <row r="192" spans="1:34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1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1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  <c r="AH192" s="2">
        <f>'Weekly Stats'!AH192*'Pts Per'!AC$2</f>
        <v>0</v>
      </c>
    </row>
    <row r="193" spans="1:34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0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0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  <c r="AH193" s="2">
        <f>'Weekly Stats'!AH193*'Pts Per'!AC$2</f>
        <v>0</v>
      </c>
    </row>
    <row r="194" spans="1:34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si="2"/>
        <v>1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1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  <c r="AH194" s="2">
        <f>'Weekly Stats'!AH194*'Pts Per'!AC$2</f>
        <v>0</v>
      </c>
    </row>
    <row r="195" spans="1:34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ref="E195:E258" si="3">SUM(F195:AH195)</f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  <c r="AH195" s="2">
        <f>'Weekly Stats'!AH195*'Pts Per'!AC$2</f>
        <v>0</v>
      </c>
    </row>
    <row r="196" spans="1:34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  <c r="AH196" s="2">
        <f>'Weekly Stats'!AH196*'Pts Per'!AC$2</f>
        <v>0</v>
      </c>
    </row>
    <row r="197" spans="1:34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  <c r="AH197" s="2">
        <f>'Weekly Stats'!AH197*'Pts Per'!AC$2</f>
        <v>0</v>
      </c>
    </row>
    <row r="198" spans="1:34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  <c r="AH198" s="2">
        <f>'Weekly Stats'!AH198*'Pts Per'!AC$2</f>
        <v>0</v>
      </c>
    </row>
    <row r="199" spans="1:34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  <c r="AH199" s="2">
        <f>'Weekly Stats'!AH199*'Pts Per'!AC$2</f>
        <v>0</v>
      </c>
    </row>
    <row r="200" spans="1:34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1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1</v>
      </c>
      <c r="AD200" s="2">
        <f>'Weekly Stats'!AD200*'Pts Per'!Y$2</f>
        <v>0</v>
      </c>
      <c r="AE200" s="2">
        <f>'Weekly Stats'!AE200*'Pts Per'!Z$2</f>
        <v>0</v>
      </c>
      <c r="AF200" s="2">
        <f>'Weekly Stats'!AF200*'Pts Per'!AA$2</f>
        <v>0</v>
      </c>
      <c r="AG200" s="2">
        <f>'Weekly Stats'!AG200*'Pts Per'!AB$2</f>
        <v>0</v>
      </c>
      <c r="AH200" s="2">
        <f>'Weekly Stats'!AH200*'Pts Per'!AC$2</f>
        <v>0</v>
      </c>
    </row>
    <row r="201" spans="1:34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  <c r="AH201" s="2">
        <f>'Weekly Stats'!AH201*'Pts Per'!AC$2</f>
        <v>0</v>
      </c>
    </row>
    <row r="202" spans="1:34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24.060000000000002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8</v>
      </c>
      <c r="I202" s="2">
        <f>'Weekly Stats'!I202*'Pts Per'!D$2</f>
        <v>0</v>
      </c>
      <c r="J202" s="2">
        <f>'Weekly Stats'!J202*'Pts Per'!E$2</f>
        <v>7.16</v>
      </c>
      <c r="K202" s="2">
        <f>'Weekly Stats'!K202*'Pts Per'!F$2</f>
        <v>0</v>
      </c>
      <c r="L202" s="2">
        <f>'Weekly Stats'!L202*'Pts Per'!G$2</f>
        <v>2.9000000000000004</v>
      </c>
      <c r="M202" s="2">
        <f>'Weekly Stats'!M202*'Pts Per'!H$2</f>
        <v>6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  <c r="AH202" s="2">
        <f>'Weekly Stats'!AH202*'Pts Per'!AC$2</f>
        <v>0</v>
      </c>
    </row>
    <row r="203" spans="1:34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  <c r="AH203" s="2">
        <f>'Weekly Stats'!AH203*'Pts Per'!AC$2</f>
        <v>0</v>
      </c>
    </row>
    <row r="204" spans="1:34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2.6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0.30000000000000004</v>
      </c>
      <c r="M204" s="2">
        <f>'Weekly Stats'!M204*'Pts Per'!H$2</f>
        <v>0</v>
      </c>
      <c r="N204" s="2">
        <f>'Weekly Stats'!N204*'Pts Per'!I$2</f>
        <v>0.5</v>
      </c>
      <c r="O204" s="2">
        <f>'Weekly Stats'!O204*'Pts Per'!J$2</f>
        <v>0</v>
      </c>
      <c r="P204" s="2">
        <f>'Weekly Stats'!P204*'Pts Per'!K$2</f>
        <v>1.8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  <c r="AH204" s="2">
        <f>'Weekly Stats'!AH204*'Pts Per'!AC$2</f>
        <v>0</v>
      </c>
    </row>
    <row r="205" spans="1:34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0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</v>
      </c>
      <c r="O205" s="2">
        <f>'Weekly Stats'!O205*'Pts Per'!J$2</f>
        <v>0</v>
      </c>
      <c r="P205" s="2">
        <f>'Weekly Stats'!P205*'Pts Per'!K$2</f>
        <v>0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  <c r="AH205" s="2">
        <f>'Weekly Stats'!AH205*'Pts Per'!AC$2</f>
        <v>0</v>
      </c>
    </row>
    <row r="206" spans="1:34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  <c r="AH206" s="2">
        <f>'Weekly Stats'!AH206*'Pts Per'!AC$2</f>
        <v>0</v>
      </c>
    </row>
    <row r="207" spans="1:34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  <c r="AH207" s="2">
        <f>'Weekly Stats'!AH207*'Pts Per'!AC$2</f>
        <v>0</v>
      </c>
    </row>
    <row r="208" spans="1:34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28.1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2.5</v>
      </c>
      <c r="O208" s="2">
        <f>'Weekly Stats'!O208*'Pts Per'!J$2</f>
        <v>12</v>
      </c>
      <c r="P208" s="2">
        <f>'Weekly Stats'!P208*'Pts Per'!K$2</f>
        <v>13.600000000000001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  <c r="AH208" s="2">
        <f>'Weekly Stats'!AH208*'Pts Per'!AC$2</f>
        <v>0</v>
      </c>
    </row>
    <row r="209" spans="1:34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0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0</v>
      </c>
      <c r="O209" s="2">
        <f>'Weekly Stats'!O209*'Pts Per'!J$2</f>
        <v>0</v>
      </c>
      <c r="P209" s="2">
        <f>'Weekly Stats'!P209*'Pts Per'!K$2</f>
        <v>0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  <c r="AH209" s="2">
        <f>'Weekly Stats'!AH209*'Pts Per'!AC$2</f>
        <v>0</v>
      </c>
    </row>
    <row r="210" spans="1:34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4.9000000000000004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3.1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1.8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  <c r="AH210" s="2">
        <f>'Weekly Stats'!AH210*'Pts Per'!AC$2</f>
        <v>0</v>
      </c>
    </row>
    <row r="211" spans="1:34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  <c r="AH211" s="2">
        <f>'Weekly Stats'!AH211*'Pts Per'!AC$2</f>
        <v>0</v>
      </c>
    </row>
    <row r="212" spans="1:34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3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0.5</v>
      </c>
      <c r="O212" s="2">
        <f>'Weekly Stats'!O212*'Pts Per'!J$2</f>
        <v>0</v>
      </c>
      <c r="P212" s="2">
        <f>'Weekly Stats'!P212*'Pts Per'!K$2</f>
        <v>2.5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  <c r="AH212" s="2">
        <f>'Weekly Stats'!AH212*'Pts Per'!AC$2</f>
        <v>0</v>
      </c>
    </row>
    <row r="213" spans="1:34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  <c r="AH213" s="2">
        <f>'Weekly Stats'!AH213*'Pts Per'!AC$2</f>
        <v>0</v>
      </c>
    </row>
    <row r="214" spans="1:34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  <c r="AH214" s="2">
        <f>'Weekly Stats'!AH214*'Pts Per'!AC$2</f>
        <v>0</v>
      </c>
    </row>
    <row r="215" spans="1:34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  <c r="AH215" s="2">
        <f>'Weekly Stats'!AH215*'Pts Per'!AC$2</f>
        <v>0</v>
      </c>
    </row>
    <row r="216" spans="1:34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  <c r="AH216" s="2">
        <f>'Weekly Stats'!AH216*'Pts Per'!AC$2</f>
        <v>0</v>
      </c>
    </row>
    <row r="217" spans="1:34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  <c r="AH217" s="2">
        <f>'Weekly Stats'!AH217*'Pts Per'!AC$2</f>
        <v>0</v>
      </c>
    </row>
    <row r="218" spans="1:34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2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2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  <c r="AH218" s="2">
        <f>'Weekly Stats'!AH218*'Pts Per'!AC$2</f>
        <v>0</v>
      </c>
    </row>
    <row r="219" spans="1:34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0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0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  <c r="AH219" s="2">
        <f>'Weekly Stats'!AH219*'Pts Per'!AC$2</f>
        <v>0</v>
      </c>
    </row>
    <row r="220" spans="1:34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  <c r="AH220" s="2">
        <f>'Weekly Stats'!AH220*'Pts Per'!AC$2</f>
        <v>0</v>
      </c>
    </row>
    <row r="221" spans="1:34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  <c r="AH221" s="2">
        <f>'Weekly Stats'!AH221*'Pts Per'!AC$2</f>
        <v>0</v>
      </c>
    </row>
    <row r="222" spans="1:34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  <c r="AH222" s="2">
        <f>'Weekly Stats'!AH222*'Pts Per'!AC$2</f>
        <v>0</v>
      </c>
    </row>
    <row r="223" spans="1:34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  <c r="AH223" s="2">
        <f>'Weekly Stats'!AH223*'Pts Per'!AC$2</f>
        <v>0</v>
      </c>
    </row>
    <row r="224" spans="1:34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  <c r="AH224" s="2">
        <f>'Weekly Stats'!AH224*'Pts Per'!AC$2</f>
        <v>0</v>
      </c>
    </row>
    <row r="225" spans="1:34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3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3</v>
      </c>
      <c r="AD225" s="2">
        <f>'Weekly Stats'!AD225*'Pts Per'!Y$2</f>
        <v>0</v>
      </c>
      <c r="AE225" s="2">
        <f>'Weekly Stats'!AE225*'Pts Per'!Z$2</f>
        <v>0</v>
      </c>
      <c r="AF225" s="2">
        <f>'Weekly Stats'!AF225*'Pts Per'!AA$2</f>
        <v>0</v>
      </c>
      <c r="AG225" s="2">
        <f>'Weekly Stats'!AG225*'Pts Per'!AB$2</f>
        <v>0</v>
      </c>
      <c r="AH225" s="2">
        <f>'Weekly Stats'!AH225*'Pts Per'!AC$2</f>
        <v>0</v>
      </c>
    </row>
    <row r="226" spans="1:34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  <c r="AH226" s="2">
        <f>'Weekly Stats'!AH226*'Pts Per'!AC$2</f>
        <v>0</v>
      </c>
    </row>
    <row r="227" spans="1:34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6.5600000000000005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0</v>
      </c>
      <c r="I227" s="2">
        <f>'Weekly Stats'!I227*'Pts Per'!D$2</f>
        <v>-2</v>
      </c>
      <c r="J227" s="2">
        <f>'Weekly Stats'!J227*'Pts Per'!E$2</f>
        <v>2.16</v>
      </c>
      <c r="K227" s="2">
        <f>'Weekly Stats'!K227*'Pts Per'!F$2</f>
        <v>0</v>
      </c>
      <c r="L227" s="2">
        <f>'Weekly Stats'!L227*'Pts Per'!G$2</f>
        <v>0.4</v>
      </c>
      <c r="M227" s="2">
        <f>'Weekly Stats'!M227*'Pts Per'!H$2</f>
        <v>6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  <c r="AH227" s="2">
        <f>'Weekly Stats'!AH227*'Pts Per'!AC$2</f>
        <v>0</v>
      </c>
    </row>
    <row r="228" spans="1:34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  <c r="AH228" s="2">
        <f>'Weekly Stats'!AH228*'Pts Per'!AC$2</f>
        <v>0</v>
      </c>
    </row>
    <row r="229" spans="1:34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24.4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12</v>
      </c>
      <c r="M229" s="2">
        <f>'Weekly Stats'!M229*'Pts Per'!H$2</f>
        <v>6</v>
      </c>
      <c r="N229" s="2">
        <f>'Weekly Stats'!N229*'Pts Per'!I$2</f>
        <v>1</v>
      </c>
      <c r="O229" s="2">
        <f>'Weekly Stats'!O229*'Pts Per'!J$2</f>
        <v>0</v>
      </c>
      <c r="P229" s="2">
        <f>'Weekly Stats'!P229*'Pts Per'!K$2</f>
        <v>5.4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  <c r="AH229" s="2">
        <f>'Weekly Stats'!AH229*'Pts Per'!AC$2</f>
        <v>0</v>
      </c>
    </row>
    <row r="230" spans="1:34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  <c r="AH230" s="2">
        <f>'Weekly Stats'!AH230*'Pts Per'!AC$2</f>
        <v>0</v>
      </c>
    </row>
    <row r="231" spans="1:34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  <c r="AH231" s="2">
        <f>'Weekly Stats'!AH231*'Pts Per'!AC$2</f>
        <v>0</v>
      </c>
    </row>
    <row r="232" spans="1:34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  <c r="AH232" s="2">
        <f>'Weekly Stats'!AH232*'Pts Per'!AC$2</f>
        <v>0</v>
      </c>
    </row>
    <row r="233" spans="1:34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5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0</v>
      </c>
      <c r="O233" s="2">
        <f>'Weekly Stats'!O233*'Pts Per'!J$2</f>
        <v>0</v>
      </c>
      <c r="P233" s="2">
        <f>'Weekly Stats'!P233*'Pts Per'!K$2</f>
        <v>0</v>
      </c>
      <c r="Q233" s="2">
        <f>'Weekly Stats'!Q233*'Pts Per'!L$2</f>
        <v>0</v>
      </c>
      <c r="R233" s="2">
        <f>'Weekly Stats'!R233*'Pts Per'!M$2</f>
        <v>5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  <c r="AH233" s="2">
        <f>'Weekly Stats'!AH233*'Pts Per'!AC$2</f>
        <v>0</v>
      </c>
    </row>
    <row r="234" spans="1:34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1.6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</v>
      </c>
      <c r="O234" s="2">
        <f>'Weekly Stats'!O234*'Pts Per'!J$2</f>
        <v>0</v>
      </c>
      <c r="P234" s="2">
        <f>'Weekly Stats'!P234*'Pts Per'!K$2</f>
        <v>0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1.6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  <c r="AH234" s="2">
        <f>'Weekly Stats'!AH234*'Pts Per'!AC$2</f>
        <v>0</v>
      </c>
    </row>
    <row r="235" spans="1:34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  <c r="AH235" s="2">
        <f>'Weekly Stats'!AH235*'Pts Per'!AC$2</f>
        <v>0</v>
      </c>
    </row>
    <row r="236" spans="1:34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  <c r="AH236" s="2">
        <f>'Weekly Stats'!AH236*'Pts Per'!AC$2</f>
        <v>0</v>
      </c>
    </row>
    <row r="237" spans="1:34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  <c r="AH237" s="2">
        <f>'Weekly Stats'!AH237*'Pts Per'!AC$2</f>
        <v>0</v>
      </c>
    </row>
    <row r="238" spans="1:34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  <c r="AH238" s="2">
        <f>'Weekly Stats'!AH238*'Pts Per'!AC$2</f>
        <v>0</v>
      </c>
    </row>
    <row r="239" spans="1:34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1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1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  <c r="AH239" s="2">
        <f>'Weekly Stats'!AH239*'Pts Per'!AC$2</f>
        <v>0</v>
      </c>
    </row>
    <row r="240" spans="1:34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  <c r="AH240" s="2">
        <f>'Weekly Stats'!AH240*'Pts Per'!AC$2</f>
        <v>0</v>
      </c>
    </row>
    <row r="241" spans="1:34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  <c r="AH241" s="2">
        <f>'Weekly Stats'!AH241*'Pts Per'!AC$2</f>
        <v>0</v>
      </c>
    </row>
    <row r="242" spans="1:34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  <c r="AH242" s="2">
        <f>'Weekly Stats'!AH242*'Pts Per'!AC$2</f>
        <v>0</v>
      </c>
    </row>
    <row r="243" spans="1:34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1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1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  <c r="AH243" s="2">
        <f>'Weekly Stats'!AH243*'Pts Per'!AC$2</f>
        <v>0</v>
      </c>
    </row>
    <row r="244" spans="1:34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0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0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  <c r="AH244" s="2">
        <f>'Weekly Stats'!AH244*'Pts Per'!AC$2</f>
        <v>0</v>
      </c>
    </row>
    <row r="245" spans="1:34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  <c r="AH245" s="2">
        <f>'Weekly Stats'!AH245*'Pts Per'!AC$2</f>
        <v>0</v>
      </c>
    </row>
    <row r="246" spans="1:34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  <c r="AH246" s="2">
        <f>'Weekly Stats'!AH246*'Pts Per'!AC$2</f>
        <v>0</v>
      </c>
    </row>
    <row r="247" spans="1:34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  <c r="AH247" s="2">
        <f>'Weekly Stats'!AH247*'Pts Per'!AC$2</f>
        <v>0</v>
      </c>
    </row>
    <row r="248" spans="1:34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2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2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  <c r="AH248" s="2">
        <f>'Weekly Stats'!AH248*'Pts Per'!AC$2</f>
        <v>0</v>
      </c>
    </row>
    <row r="249" spans="1:34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  <c r="AH249" s="2">
        <f>'Weekly Stats'!AH249*'Pts Per'!AC$2</f>
        <v>0</v>
      </c>
    </row>
    <row r="250" spans="1:34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2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2</v>
      </c>
      <c r="AD250" s="2">
        <f>'Weekly Stats'!AD250*'Pts Per'!Y$2</f>
        <v>0</v>
      </c>
      <c r="AE250" s="2">
        <f>'Weekly Stats'!AE250*'Pts Per'!Z$2</f>
        <v>0</v>
      </c>
      <c r="AF250" s="2">
        <f>'Weekly Stats'!AF250*'Pts Per'!AA$2</f>
        <v>0</v>
      </c>
      <c r="AG250" s="2">
        <f>'Weekly Stats'!AG250*'Pts Per'!AB$2</f>
        <v>0</v>
      </c>
      <c r="AH250" s="2">
        <f>'Weekly Stats'!AH250*'Pts Per'!AC$2</f>
        <v>0</v>
      </c>
    </row>
    <row r="251" spans="1:34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  <c r="AH251" s="2">
        <f>'Weekly Stats'!AH251*'Pts Per'!AC$2</f>
        <v>0</v>
      </c>
    </row>
    <row r="252" spans="1:34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15.4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8</v>
      </c>
      <c r="I252" s="2">
        <f>'Weekly Stats'!I252*'Pts Per'!D$2</f>
        <v>-2</v>
      </c>
      <c r="J252" s="2">
        <f>'Weekly Stats'!J252*'Pts Per'!E$2</f>
        <v>9.4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  <c r="AH252" s="2">
        <f>'Weekly Stats'!AH252*'Pts Per'!AC$2</f>
        <v>0</v>
      </c>
    </row>
    <row r="253" spans="1:34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  <c r="AH253" s="2">
        <f>'Weekly Stats'!AH253*'Pts Per'!AC$2</f>
        <v>0</v>
      </c>
    </row>
    <row r="254" spans="1:34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17.399999999999999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11.4</v>
      </c>
      <c r="M254" s="2">
        <f>'Weekly Stats'!M254*'Pts Per'!H$2</f>
        <v>6</v>
      </c>
      <c r="N254" s="2">
        <f>'Weekly Stats'!N254*'Pts Per'!I$2</f>
        <v>0</v>
      </c>
      <c r="O254" s="2">
        <f>'Weekly Stats'!O254*'Pts Per'!J$2</f>
        <v>0</v>
      </c>
      <c r="P254" s="2">
        <f>'Weekly Stats'!P254*'Pts Per'!K$2</f>
        <v>0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  <c r="AH254" s="2">
        <f>'Weekly Stats'!AH254*'Pts Per'!AC$2</f>
        <v>0</v>
      </c>
    </row>
    <row r="255" spans="1:34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  <c r="AH255" s="2">
        <f>'Weekly Stats'!AH255*'Pts Per'!AC$2</f>
        <v>0</v>
      </c>
    </row>
    <row r="256" spans="1:34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1.7000000000000002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1.7000000000000002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  <c r="AH256" s="2">
        <f>'Weekly Stats'!AH256*'Pts Per'!AC$2</f>
        <v>0</v>
      </c>
    </row>
    <row r="257" spans="1:34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3.3000000000000003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3.3000000000000003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  <c r="AH257" s="2">
        <f>'Weekly Stats'!AH257*'Pts Per'!AC$2</f>
        <v>0</v>
      </c>
    </row>
    <row r="258" spans="1:34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si="3"/>
        <v>12.9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1.5</v>
      </c>
      <c r="O258" s="2">
        <f>'Weekly Stats'!O258*'Pts Per'!J$2</f>
        <v>0</v>
      </c>
      <c r="P258" s="2">
        <f>'Weekly Stats'!P258*'Pts Per'!K$2</f>
        <v>11.4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  <c r="AH258" s="2">
        <f>'Weekly Stats'!AH258*'Pts Per'!AC$2</f>
        <v>0</v>
      </c>
    </row>
    <row r="259" spans="1:34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ref="E259:E322" si="4">SUM(F259:AH259)</f>
        <v>5.8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1.5</v>
      </c>
      <c r="O259" s="2">
        <f>'Weekly Stats'!O259*'Pts Per'!J$2</f>
        <v>0</v>
      </c>
      <c r="P259" s="2">
        <f>'Weekly Stats'!P259*'Pts Per'!K$2</f>
        <v>4.3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  <c r="AH259" s="2">
        <f>'Weekly Stats'!AH259*'Pts Per'!AC$2</f>
        <v>0</v>
      </c>
    </row>
    <row r="260" spans="1:34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  <c r="AH260" s="2">
        <f>'Weekly Stats'!AH260*'Pts Per'!AC$2</f>
        <v>0</v>
      </c>
    </row>
    <row r="261" spans="1:34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  <c r="AH261" s="2">
        <f>'Weekly Stats'!AH261*'Pts Per'!AC$2</f>
        <v>0</v>
      </c>
    </row>
    <row r="262" spans="1:34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21.8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2</v>
      </c>
      <c r="O262" s="2">
        <f>'Weekly Stats'!O262*'Pts Per'!J$2</f>
        <v>12</v>
      </c>
      <c r="P262" s="2">
        <f>'Weekly Stats'!P262*'Pts Per'!K$2</f>
        <v>7.8000000000000007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  <c r="AH262" s="2">
        <f>'Weekly Stats'!AH262*'Pts Per'!AC$2</f>
        <v>0</v>
      </c>
    </row>
    <row r="263" spans="1:34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  <c r="AH263" s="2">
        <f>'Weekly Stats'!AH263*'Pts Per'!AC$2</f>
        <v>0</v>
      </c>
    </row>
    <row r="264" spans="1:34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  <c r="AH264" s="2">
        <f>'Weekly Stats'!AH264*'Pts Per'!AC$2</f>
        <v>0</v>
      </c>
    </row>
    <row r="265" spans="1:34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  <c r="AH265" s="2">
        <f>'Weekly Stats'!AH265*'Pts Per'!AC$2</f>
        <v>0</v>
      </c>
    </row>
    <row r="266" spans="1:34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  <c r="AH266" s="2">
        <f>'Weekly Stats'!AH266*'Pts Per'!AC$2</f>
        <v>0</v>
      </c>
    </row>
    <row r="267" spans="1:34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  <c r="AH267" s="2">
        <f>'Weekly Stats'!AH267*'Pts Per'!AC$2</f>
        <v>0</v>
      </c>
    </row>
    <row r="268" spans="1:34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0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0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  <c r="AH268" s="2">
        <f>'Weekly Stats'!AH268*'Pts Per'!AC$2</f>
        <v>0</v>
      </c>
    </row>
    <row r="269" spans="1:34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0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0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  <c r="AH269" s="2">
        <f>'Weekly Stats'!AH269*'Pts Per'!AC$2</f>
        <v>0</v>
      </c>
    </row>
    <row r="270" spans="1:34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  <c r="AH270" s="2">
        <f>'Weekly Stats'!AH270*'Pts Per'!AC$2</f>
        <v>0</v>
      </c>
    </row>
    <row r="271" spans="1:34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  <c r="AH271" s="2">
        <f>'Weekly Stats'!AH271*'Pts Per'!AC$2</f>
        <v>0</v>
      </c>
    </row>
    <row r="272" spans="1:34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  <c r="AH272" s="2">
        <f>'Weekly Stats'!AH272*'Pts Per'!AC$2</f>
        <v>0</v>
      </c>
    </row>
    <row r="273" spans="1:34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  <c r="AH273" s="2">
        <f>'Weekly Stats'!AH273*'Pts Per'!AC$2</f>
        <v>0</v>
      </c>
    </row>
    <row r="274" spans="1:34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  <c r="AH274" s="2">
        <f>'Weekly Stats'!AH274*'Pts Per'!AC$2</f>
        <v>0</v>
      </c>
    </row>
    <row r="275" spans="1:34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12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3</v>
      </c>
      <c r="AD275" s="2">
        <f>'Weekly Stats'!AD275*'Pts Per'!Y$2</f>
        <v>0</v>
      </c>
      <c r="AE275" s="2">
        <f>'Weekly Stats'!AE275*'Pts Per'!Z$2</f>
        <v>9</v>
      </c>
      <c r="AF275" s="2">
        <f>'Weekly Stats'!AF275*'Pts Per'!AA$2</f>
        <v>0</v>
      </c>
      <c r="AG275" s="2">
        <f>'Weekly Stats'!AG275*'Pts Per'!AB$2</f>
        <v>0</v>
      </c>
      <c r="AH275" s="2">
        <f>'Weekly Stats'!AH275*'Pts Per'!AC$2</f>
        <v>0</v>
      </c>
    </row>
    <row r="276" spans="1:34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  <c r="AH276" s="2">
        <f>'Weekly Stats'!AH276*'Pts Per'!AC$2</f>
        <v>0</v>
      </c>
    </row>
    <row r="277" spans="1:34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21.52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12</v>
      </c>
      <c r="I277" s="2">
        <f>'Weekly Stats'!I277*'Pts Per'!D$2</f>
        <v>0</v>
      </c>
      <c r="J277" s="2">
        <f>'Weekly Stats'!J277*'Pts Per'!E$2</f>
        <v>9.52</v>
      </c>
      <c r="K277" s="2">
        <f>'Weekly Stats'!K277*'Pts Per'!F$2</f>
        <v>0</v>
      </c>
      <c r="L277" s="2">
        <f>'Weekly Stats'!L277*'Pts Per'!G$2</f>
        <v>0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  <c r="AH277" s="2">
        <f>'Weekly Stats'!AH277*'Pts Per'!AC$2</f>
        <v>0</v>
      </c>
    </row>
    <row r="278" spans="1:34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  <c r="AH278" s="2">
        <f>'Weekly Stats'!AH278*'Pts Per'!AC$2</f>
        <v>0</v>
      </c>
    </row>
    <row r="279" spans="1:34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39.5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8.1</v>
      </c>
      <c r="M279" s="2">
        <f>'Weekly Stats'!M279*'Pts Per'!H$2</f>
        <v>6</v>
      </c>
      <c r="N279" s="2">
        <f>'Weekly Stats'!N279*'Pts Per'!I$2</f>
        <v>1</v>
      </c>
      <c r="O279" s="2">
        <f>'Weekly Stats'!O279*'Pts Per'!J$2</f>
        <v>12</v>
      </c>
      <c r="P279" s="2">
        <f>'Weekly Stats'!P279*'Pts Per'!K$2</f>
        <v>12.4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  <c r="AH279" s="2">
        <f>'Weekly Stats'!AH279*'Pts Per'!AC$2</f>
        <v>0</v>
      </c>
    </row>
    <row r="280" spans="1:34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2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0.5</v>
      </c>
      <c r="O280" s="2">
        <f>'Weekly Stats'!O280*'Pts Per'!J$2</f>
        <v>0</v>
      </c>
      <c r="P280" s="2">
        <f>'Weekly Stats'!P280*'Pts Per'!K$2</f>
        <v>1.5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  <c r="AH280" s="2">
        <f>'Weekly Stats'!AH280*'Pts Per'!AC$2</f>
        <v>0</v>
      </c>
    </row>
    <row r="281" spans="1:34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9.7000000000000011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9.7000000000000011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  <c r="AH281" s="2">
        <f>'Weekly Stats'!AH281*'Pts Per'!AC$2</f>
        <v>0</v>
      </c>
    </row>
    <row r="282" spans="1:34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0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0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  <c r="AH282" s="2">
        <f>'Weekly Stats'!AH282*'Pts Per'!AC$2</f>
        <v>0</v>
      </c>
    </row>
    <row r="283" spans="1:34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1.5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0</v>
      </c>
      <c r="M283" s="2">
        <f>'Weekly Stats'!M283*'Pts Per'!H$2</f>
        <v>0</v>
      </c>
      <c r="N283" s="2">
        <f>'Weekly Stats'!N283*'Pts Per'!I$2</f>
        <v>0.5</v>
      </c>
      <c r="O283" s="2">
        <f>'Weekly Stats'!O283*'Pts Per'!J$2</f>
        <v>0</v>
      </c>
      <c r="P283" s="2">
        <f>'Weekly Stats'!P283*'Pts Per'!K$2</f>
        <v>1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  <c r="AH283" s="2">
        <f>'Weekly Stats'!AH283*'Pts Per'!AC$2</f>
        <v>0</v>
      </c>
    </row>
    <row r="284" spans="1:34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9.1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6</v>
      </c>
      <c r="P284" s="2">
        <f>'Weekly Stats'!P284*'Pts Per'!K$2</f>
        <v>2.6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  <c r="AH284" s="2">
        <f>'Weekly Stats'!AH284*'Pts Per'!AC$2</f>
        <v>0</v>
      </c>
    </row>
    <row r="285" spans="1:34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  <c r="AH285" s="2">
        <f>'Weekly Stats'!AH285*'Pts Per'!AC$2</f>
        <v>0</v>
      </c>
    </row>
    <row r="286" spans="1:34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  <c r="AH286" s="2">
        <f>'Weekly Stats'!AH286*'Pts Per'!AC$2</f>
        <v>0</v>
      </c>
    </row>
    <row r="287" spans="1:34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6.8000000000000007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0.5</v>
      </c>
      <c r="O287" s="2">
        <f>'Weekly Stats'!O287*'Pts Per'!J$2</f>
        <v>0</v>
      </c>
      <c r="P287" s="2">
        <f>'Weekly Stats'!P287*'Pts Per'!K$2</f>
        <v>6.3000000000000007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  <c r="AH287" s="2">
        <f>'Weekly Stats'!AH287*'Pts Per'!AC$2</f>
        <v>0</v>
      </c>
    </row>
    <row r="288" spans="1:34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  <c r="AH288" s="2">
        <f>'Weekly Stats'!AH288*'Pts Per'!AC$2</f>
        <v>0</v>
      </c>
    </row>
    <row r="289" spans="1:34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  <c r="AH289" s="2">
        <f>'Weekly Stats'!AH289*'Pts Per'!AC$2</f>
        <v>0</v>
      </c>
    </row>
    <row r="290" spans="1:34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  <c r="AH290" s="2">
        <f>'Weekly Stats'!AH290*'Pts Per'!AC$2</f>
        <v>0</v>
      </c>
    </row>
    <row r="291" spans="1:34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  <c r="AH291" s="2">
        <f>'Weekly Stats'!AH291*'Pts Per'!AC$2</f>
        <v>0</v>
      </c>
    </row>
    <row r="292" spans="1:34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  <c r="AH292" s="2">
        <f>'Weekly Stats'!AH292*'Pts Per'!AC$2</f>
        <v>0</v>
      </c>
    </row>
    <row r="293" spans="1:34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  <c r="AH293" s="2">
        <f>'Weekly Stats'!AH293*'Pts Per'!AC$2</f>
        <v>0</v>
      </c>
    </row>
    <row r="294" spans="1:34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0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0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  <c r="AH294" s="2">
        <f>'Weekly Stats'!AH294*'Pts Per'!AC$2</f>
        <v>0</v>
      </c>
    </row>
    <row r="295" spans="1:34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  <c r="AH295" s="2">
        <f>'Weekly Stats'!AH295*'Pts Per'!AC$2</f>
        <v>0</v>
      </c>
    </row>
    <row r="296" spans="1:34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  <c r="AH296" s="2">
        <f>'Weekly Stats'!AH296*'Pts Per'!AC$2</f>
        <v>0</v>
      </c>
    </row>
    <row r="297" spans="1:34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  <c r="AH297" s="2">
        <f>'Weekly Stats'!AH297*'Pts Per'!AC$2</f>
        <v>0</v>
      </c>
    </row>
    <row r="298" spans="1:34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  <c r="AH298" s="2">
        <f>'Weekly Stats'!AH298*'Pts Per'!AC$2</f>
        <v>0</v>
      </c>
    </row>
    <row r="299" spans="1:34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0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0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  <c r="AH299" s="2">
        <f>'Weekly Stats'!AH299*'Pts Per'!AC$2</f>
        <v>0</v>
      </c>
    </row>
    <row r="300" spans="1:34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7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4</v>
      </c>
      <c r="AD300" s="2">
        <f>'Weekly Stats'!AD300*'Pts Per'!Y$2</f>
        <v>0</v>
      </c>
      <c r="AE300" s="2">
        <f>'Weekly Stats'!AE300*'Pts Per'!Z$2</f>
        <v>3</v>
      </c>
      <c r="AF300" s="2">
        <f>'Weekly Stats'!AF300*'Pts Per'!AA$2</f>
        <v>0</v>
      </c>
      <c r="AG300" s="2">
        <f>'Weekly Stats'!AG300*'Pts Per'!AB$2</f>
        <v>0</v>
      </c>
      <c r="AH300" s="2">
        <f>'Weekly Stats'!AH300*'Pts Per'!AC$2</f>
        <v>0</v>
      </c>
    </row>
    <row r="301" spans="1:34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  <c r="AH301" s="2">
        <f>'Weekly Stats'!AH301*'Pts Per'!AC$2</f>
        <v>0</v>
      </c>
    </row>
    <row r="302" spans="1:34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9.74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4</v>
      </c>
      <c r="I302" s="2">
        <f>'Weekly Stats'!I302*'Pts Per'!D$2</f>
        <v>0</v>
      </c>
      <c r="J302" s="2">
        <f>'Weekly Stats'!J302*'Pts Per'!E$2</f>
        <v>3.84</v>
      </c>
      <c r="K302" s="2">
        <f>'Weekly Stats'!K302*'Pts Per'!F$2</f>
        <v>0</v>
      </c>
      <c r="L302" s="2">
        <f>'Weekly Stats'!L302*'Pts Per'!G$2</f>
        <v>1.9000000000000001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  <c r="AH302" s="2">
        <f>'Weekly Stats'!AH302*'Pts Per'!AC$2</f>
        <v>0</v>
      </c>
    </row>
    <row r="303" spans="1:34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  <c r="AH303" s="2">
        <f>'Weekly Stats'!AH303*'Pts Per'!AC$2</f>
        <v>0</v>
      </c>
    </row>
    <row r="304" spans="1:34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37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15</v>
      </c>
      <c r="M304" s="2">
        <f>'Weekly Stats'!M304*'Pts Per'!H$2</f>
        <v>12</v>
      </c>
      <c r="N304" s="2">
        <f>'Weekly Stats'!N304*'Pts Per'!I$2</f>
        <v>0.5</v>
      </c>
      <c r="O304" s="2">
        <f>'Weekly Stats'!O304*'Pts Per'!J$2</f>
        <v>6</v>
      </c>
      <c r="P304" s="2">
        <f>'Weekly Stats'!P304*'Pts Per'!K$2</f>
        <v>3.5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  <c r="AH304" s="2">
        <f>'Weekly Stats'!AH304*'Pts Per'!AC$2</f>
        <v>0</v>
      </c>
    </row>
    <row r="305" spans="1:34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  <c r="AH305" s="2">
        <f>'Weekly Stats'!AH305*'Pts Per'!AC$2</f>
        <v>0</v>
      </c>
    </row>
    <row r="306" spans="1:34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7.5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7.5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0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  <c r="AH306" s="2">
        <f>'Weekly Stats'!AH306*'Pts Per'!AC$2</f>
        <v>0</v>
      </c>
    </row>
    <row r="307" spans="1:34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  <c r="AH307" s="2">
        <f>'Weekly Stats'!AH307*'Pts Per'!AC$2</f>
        <v>0</v>
      </c>
    </row>
    <row r="308" spans="1:34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5.5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0.70000000000000007</v>
      </c>
      <c r="M308" s="2">
        <f>'Weekly Stats'!M308*'Pts Per'!H$2</f>
        <v>0</v>
      </c>
      <c r="N308" s="2">
        <f>'Weekly Stats'!N308*'Pts Per'!I$2</f>
        <v>0.5</v>
      </c>
      <c r="O308" s="2">
        <f>'Weekly Stats'!O308*'Pts Per'!J$2</f>
        <v>0</v>
      </c>
      <c r="P308" s="2">
        <f>'Weekly Stats'!P308*'Pts Per'!K$2</f>
        <v>4.3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  <c r="AH308" s="2">
        <f>'Weekly Stats'!AH308*'Pts Per'!AC$2</f>
        <v>0</v>
      </c>
    </row>
    <row r="309" spans="1:34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2.2999999999999998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0.5</v>
      </c>
      <c r="O309" s="2">
        <f>'Weekly Stats'!O309*'Pts Per'!J$2</f>
        <v>0</v>
      </c>
      <c r="P309" s="2">
        <f>'Weekly Stats'!P309*'Pts Per'!K$2</f>
        <v>1.8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  <c r="AH309" s="2">
        <f>'Weekly Stats'!AH309*'Pts Per'!AC$2</f>
        <v>0</v>
      </c>
    </row>
    <row r="310" spans="1:34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  <c r="AH310" s="2">
        <f>'Weekly Stats'!AH310*'Pts Per'!AC$2</f>
        <v>0</v>
      </c>
    </row>
    <row r="311" spans="1:34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  <c r="AH311" s="2">
        <f>'Weekly Stats'!AH311*'Pts Per'!AC$2</f>
        <v>0</v>
      </c>
    </row>
    <row r="312" spans="1:34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0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</v>
      </c>
      <c r="O312" s="2">
        <f>'Weekly Stats'!O312*'Pts Per'!J$2</f>
        <v>0</v>
      </c>
      <c r="P312" s="2">
        <f>'Weekly Stats'!P312*'Pts Per'!K$2</f>
        <v>0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  <c r="AH312" s="2">
        <f>'Weekly Stats'!AH312*'Pts Per'!AC$2</f>
        <v>0</v>
      </c>
    </row>
    <row r="313" spans="1:34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  <c r="AH313" s="2">
        <f>'Weekly Stats'!AH313*'Pts Per'!AC$2</f>
        <v>0</v>
      </c>
    </row>
    <row r="314" spans="1:34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  <c r="AH314" s="2">
        <f>'Weekly Stats'!AH314*'Pts Per'!AC$2</f>
        <v>0</v>
      </c>
    </row>
    <row r="315" spans="1:34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  <c r="AH315" s="2">
        <f>'Weekly Stats'!AH315*'Pts Per'!AC$2</f>
        <v>0</v>
      </c>
    </row>
    <row r="316" spans="1:34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  <c r="AH316" s="2">
        <f>'Weekly Stats'!AH316*'Pts Per'!AC$2</f>
        <v>0</v>
      </c>
    </row>
    <row r="317" spans="1:34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  <c r="AH317" s="2">
        <f>'Weekly Stats'!AH317*'Pts Per'!AC$2</f>
        <v>0</v>
      </c>
    </row>
    <row r="318" spans="1:34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  <c r="AH318" s="2">
        <f>'Weekly Stats'!AH318*'Pts Per'!AC$2</f>
        <v>0</v>
      </c>
    </row>
    <row r="319" spans="1:34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  <c r="AH319" s="2">
        <f>'Weekly Stats'!AH319*'Pts Per'!AC$2</f>
        <v>0</v>
      </c>
    </row>
    <row r="320" spans="1:34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  <c r="AH320" s="2">
        <f>'Weekly Stats'!AH320*'Pts Per'!AC$2</f>
        <v>0</v>
      </c>
    </row>
    <row r="321" spans="1:34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2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2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  <c r="AH321" s="2">
        <f>'Weekly Stats'!AH321*'Pts Per'!AC$2</f>
        <v>0</v>
      </c>
    </row>
    <row r="322" spans="1:34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si="4"/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  <c r="AH322" s="2">
        <f>'Weekly Stats'!AH322*'Pts Per'!AC$2</f>
        <v>0</v>
      </c>
    </row>
    <row r="323" spans="1:34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ref="E323:E386" si="5">SUM(F323:AH323)</f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  <c r="AH323" s="2">
        <f>'Weekly Stats'!AH323*'Pts Per'!AC$2</f>
        <v>0</v>
      </c>
    </row>
    <row r="324" spans="1:34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  <c r="AH324" s="2">
        <f>'Weekly Stats'!AH324*'Pts Per'!AC$2</f>
        <v>0</v>
      </c>
    </row>
    <row r="325" spans="1:34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4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4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  <c r="AH325" s="2">
        <f>'Weekly Stats'!AH325*'Pts Per'!AC$2</f>
        <v>0</v>
      </c>
    </row>
    <row r="326" spans="1:34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  <c r="AH326" s="2">
        <f>'Weekly Stats'!AH326*'Pts Per'!AC$2</f>
        <v>0</v>
      </c>
    </row>
    <row r="327" spans="1:34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7.96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4</v>
      </c>
      <c r="I327" s="2">
        <f>'Weekly Stats'!I327*'Pts Per'!D$2</f>
        <v>0</v>
      </c>
      <c r="J327" s="2">
        <f>'Weekly Stats'!J327*'Pts Per'!E$2</f>
        <v>3.96</v>
      </c>
      <c r="K327" s="2">
        <f>'Weekly Stats'!K327*'Pts Per'!F$2</f>
        <v>0</v>
      </c>
      <c r="L327" s="2">
        <f>'Weekly Stats'!L327*'Pts Per'!G$2</f>
        <v>0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  <c r="AH327" s="2">
        <f>'Weekly Stats'!AH327*'Pts Per'!AC$2</f>
        <v>0</v>
      </c>
    </row>
    <row r="328" spans="1:34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  <c r="AH328" s="2">
        <f>'Weekly Stats'!AH328*'Pts Per'!AC$2</f>
        <v>0</v>
      </c>
    </row>
    <row r="329" spans="1:34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12.5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6.5</v>
      </c>
      <c r="M329" s="2">
        <f>'Weekly Stats'!M329*'Pts Per'!H$2</f>
        <v>6</v>
      </c>
      <c r="N329" s="2">
        <f>'Weekly Stats'!N329*'Pts Per'!I$2</f>
        <v>0</v>
      </c>
      <c r="O329" s="2">
        <f>'Weekly Stats'!O329*'Pts Per'!J$2</f>
        <v>0</v>
      </c>
      <c r="P329" s="2">
        <f>'Weekly Stats'!P329*'Pts Per'!K$2</f>
        <v>0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  <c r="AH329" s="2">
        <f>'Weekly Stats'!AH329*'Pts Per'!AC$2</f>
        <v>0</v>
      </c>
    </row>
    <row r="330" spans="1:34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  <c r="AH330" s="2">
        <f>'Weekly Stats'!AH330*'Pts Per'!AC$2</f>
        <v>0</v>
      </c>
    </row>
    <row r="331" spans="1:34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13.5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11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2.5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  <c r="AH331" s="2">
        <f>'Weekly Stats'!AH331*'Pts Per'!AC$2</f>
        <v>0</v>
      </c>
    </row>
    <row r="332" spans="1:34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  <c r="AH332" s="2">
        <f>'Weekly Stats'!AH332*'Pts Per'!AC$2</f>
        <v>0</v>
      </c>
    </row>
    <row r="333" spans="1:34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8.6999999999999993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0.5</v>
      </c>
      <c r="O333" s="2">
        <f>'Weekly Stats'!O333*'Pts Per'!J$2</f>
        <v>6</v>
      </c>
      <c r="P333" s="2">
        <f>'Weekly Stats'!P333*'Pts Per'!K$2</f>
        <v>2.2000000000000002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  <c r="AH333" s="2">
        <f>'Weekly Stats'!AH333*'Pts Per'!AC$2</f>
        <v>0</v>
      </c>
    </row>
    <row r="334" spans="1:34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6.3000000000000007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1</v>
      </c>
      <c r="O334" s="2">
        <f>'Weekly Stats'!O334*'Pts Per'!J$2</f>
        <v>0</v>
      </c>
      <c r="P334" s="2">
        <f>'Weekly Stats'!P334*'Pts Per'!K$2</f>
        <v>5.3000000000000007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  <c r="AH334" s="2">
        <f>'Weekly Stats'!AH334*'Pts Per'!AC$2</f>
        <v>0</v>
      </c>
    </row>
    <row r="335" spans="1:34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  <c r="AH335" s="2">
        <f>'Weekly Stats'!AH335*'Pts Per'!AC$2</f>
        <v>0</v>
      </c>
    </row>
    <row r="336" spans="1:34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  <c r="AH336" s="2">
        <f>'Weekly Stats'!AH336*'Pts Per'!AC$2</f>
        <v>0</v>
      </c>
    </row>
    <row r="337" spans="1:34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3.4000000000000004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1</v>
      </c>
      <c r="O337" s="2">
        <f>'Weekly Stats'!O337*'Pts Per'!J$2</f>
        <v>0</v>
      </c>
      <c r="P337" s="2">
        <f>'Weekly Stats'!P337*'Pts Per'!K$2</f>
        <v>2.4000000000000004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  <c r="AH337" s="2">
        <f>'Weekly Stats'!AH337*'Pts Per'!AC$2</f>
        <v>0</v>
      </c>
    </row>
    <row r="338" spans="1:34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  <c r="AH338" s="2">
        <f>'Weekly Stats'!AH338*'Pts Per'!AC$2</f>
        <v>0</v>
      </c>
    </row>
    <row r="339" spans="1:34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  <c r="AH339" s="2">
        <f>'Weekly Stats'!AH339*'Pts Per'!AC$2</f>
        <v>0</v>
      </c>
    </row>
    <row r="340" spans="1:34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  <c r="AH340" s="2">
        <f>'Weekly Stats'!AH340*'Pts Per'!AC$2</f>
        <v>0</v>
      </c>
    </row>
    <row r="341" spans="1:34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  <c r="AH341" s="2">
        <f>'Weekly Stats'!AH341*'Pts Per'!AC$2</f>
        <v>0</v>
      </c>
    </row>
    <row r="342" spans="1:34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0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0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  <c r="AH342" s="2">
        <f>'Weekly Stats'!AH342*'Pts Per'!AC$2</f>
        <v>0</v>
      </c>
    </row>
    <row r="343" spans="1:34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  <c r="AH343" s="2">
        <f>'Weekly Stats'!AH343*'Pts Per'!AC$2</f>
        <v>0</v>
      </c>
    </row>
    <row r="344" spans="1:34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1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1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  <c r="AH344" s="2">
        <f>'Weekly Stats'!AH344*'Pts Per'!AC$2</f>
        <v>0</v>
      </c>
    </row>
    <row r="345" spans="1:34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  <c r="AH345" s="2">
        <f>'Weekly Stats'!AH345*'Pts Per'!AC$2</f>
        <v>0</v>
      </c>
    </row>
    <row r="346" spans="1:34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0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0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  <c r="AH346" s="2">
        <f>'Weekly Stats'!AH346*'Pts Per'!AC$2</f>
        <v>0</v>
      </c>
    </row>
    <row r="347" spans="1:34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  <c r="AH347" s="2">
        <f>'Weekly Stats'!AH347*'Pts Per'!AC$2</f>
        <v>0</v>
      </c>
    </row>
    <row r="348" spans="1:34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  <c r="AH348" s="2">
        <f>'Weekly Stats'!AH348*'Pts Per'!AC$2</f>
        <v>0</v>
      </c>
    </row>
    <row r="349" spans="1:34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  <c r="AH349" s="2">
        <f>'Weekly Stats'!AH349*'Pts Per'!AC$2</f>
        <v>0</v>
      </c>
    </row>
    <row r="350" spans="1:34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2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2</v>
      </c>
      <c r="AD350" s="2">
        <f>'Weekly Stats'!AD350*'Pts Per'!Y$2</f>
        <v>0</v>
      </c>
      <c r="AE350" s="2">
        <f>'Weekly Stats'!AE350*'Pts Per'!Z$2</f>
        <v>0</v>
      </c>
      <c r="AF350" s="2">
        <f>'Weekly Stats'!AF350*'Pts Per'!AA$2</f>
        <v>0</v>
      </c>
      <c r="AG350" s="2">
        <f>'Weekly Stats'!AG350*'Pts Per'!AB$2</f>
        <v>0</v>
      </c>
      <c r="AH350" s="2">
        <f>'Weekly Stats'!AH350*'Pts Per'!AC$2</f>
        <v>0</v>
      </c>
    </row>
    <row r="351" spans="1:34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  <c r="AH351" s="2">
        <f>'Weekly Stats'!AH351*'Pts Per'!AC$2</f>
        <v>0</v>
      </c>
    </row>
    <row r="352" spans="1:34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18.600000000000001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8</v>
      </c>
      <c r="I352" s="2">
        <f>'Weekly Stats'!I352*'Pts Per'!D$2</f>
        <v>-2</v>
      </c>
      <c r="J352" s="2">
        <f>'Weekly Stats'!J352*'Pts Per'!E$2</f>
        <v>8.6</v>
      </c>
      <c r="K352" s="2">
        <f>'Weekly Stats'!K352*'Pts Per'!F$2</f>
        <v>0</v>
      </c>
      <c r="L352" s="2">
        <f>'Weekly Stats'!L352*'Pts Per'!G$2</f>
        <v>4</v>
      </c>
      <c r="M352" s="2">
        <f>'Weekly Stats'!M352*'Pts Per'!H$2</f>
        <v>0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  <c r="AH352" s="2">
        <f>'Weekly Stats'!AH352*'Pts Per'!AC$2</f>
        <v>0</v>
      </c>
    </row>
    <row r="353" spans="1:34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  <c r="AH353" s="2">
        <f>'Weekly Stats'!AH353*'Pts Per'!AC$2</f>
        <v>0</v>
      </c>
    </row>
    <row r="354" spans="1:34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  <c r="AH354" s="2">
        <f>'Weekly Stats'!AH354*'Pts Per'!AC$2</f>
        <v>0</v>
      </c>
    </row>
    <row r="355" spans="1:34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14.4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4.4000000000000004</v>
      </c>
      <c r="M355" s="2">
        <f>'Weekly Stats'!M355*'Pts Per'!H$2</f>
        <v>0</v>
      </c>
      <c r="N355" s="2">
        <f>'Weekly Stats'!N355*'Pts Per'!I$2</f>
        <v>2</v>
      </c>
      <c r="O355" s="2">
        <f>'Weekly Stats'!O355*'Pts Per'!J$2</f>
        <v>0</v>
      </c>
      <c r="P355" s="2">
        <f>'Weekly Stats'!P355*'Pts Per'!K$2</f>
        <v>8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  <c r="AH355" s="2">
        <f>'Weekly Stats'!AH355*'Pts Per'!AC$2</f>
        <v>0</v>
      </c>
    </row>
    <row r="356" spans="1:34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7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5.4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1.6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  <c r="AH356" s="2">
        <f>'Weekly Stats'!AH356*'Pts Per'!AC$2</f>
        <v>0</v>
      </c>
    </row>
    <row r="357" spans="1:34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  <c r="AH357" s="2">
        <f>'Weekly Stats'!AH357*'Pts Per'!AC$2</f>
        <v>0</v>
      </c>
    </row>
    <row r="358" spans="1:34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5.9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0.5</v>
      </c>
      <c r="O358" s="2">
        <f>'Weekly Stats'!O358*'Pts Per'!J$2</f>
        <v>0</v>
      </c>
      <c r="P358" s="2">
        <f>'Weekly Stats'!P358*'Pts Per'!K$2</f>
        <v>5.4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  <c r="AH358" s="2">
        <f>'Weekly Stats'!AH358*'Pts Per'!AC$2</f>
        <v>0</v>
      </c>
    </row>
    <row r="359" spans="1:34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21.1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</v>
      </c>
      <c r="O359" s="2">
        <f>'Weekly Stats'!O359*'Pts Per'!J$2</f>
        <v>12</v>
      </c>
      <c r="P359" s="2">
        <f>'Weekly Stats'!P359*'Pts Per'!K$2</f>
        <v>7.1000000000000005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  <c r="AH359" s="2">
        <f>'Weekly Stats'!AH359*'Pts Per'!AC$2</f>
        <v>0</v>
      </c>
    </row>
    <row r="360" spans="1:34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  <c r="AH360" s="2">
        <f>'Weekly Stats'!AH360*'Pts Per'!AC$2</f>
        <v>0</v>
      </c>
    </row>
    <row r="361" spans="1:34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  <c r="AH361" s="2">
        <f>'Weekly Stats'!AH361*'Pts Per'!AC$2</f>
        <v>0</v>
      </c>
    </row>
    <row r="362" spans="1:34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1.5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0.5</v>
      </c>
      <c r="O362" s="2">
        <f>'Weekly Stats'!O362*'Pts Per'!J$2</f>
        <v>0</v>
      </c>
      <c r="P362" s="2">
        <f>'Weekly Stats'!P362*'Pts Per'!K$2</f>
        <v>1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  <c r="AH362" s="2">
        <f>'Weekly Stats'!AH362*'Pts Per'!AC$2</f>
        <v>0</v>
      </c>
    </row>
    <row r="363" spans="1:34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  <c r="AH363" s="2">
        <f>'Weekly Stats'!AH363*'Pts Per'!AC$2</f>
        <v>0</v>
      </c>
    </row>
    <row r="364" spans="1:34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0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0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  <c r="AH364" s="2">
        <f>'Weekly Stats'!AH364*'Pts Per'!AC$2</f>
        <v>0</v>
      </c>
    </row>
    <row r="365" spans="1:34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  <c r="AH365" s="2">
        <f>'Weekly Stats'!AH365*'Pts Per'!AC$2</f>
        <v>0</v>
      </c>
    </row>
    <row r="366" spans="1:34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2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2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  <c r="AH366" s="2">
        <f>'Weekly Stats'!AH366*'Pts Per'!AC$2</f>
        <v>0</v>
      </c>
    </row>
    <row r="367" spans="1:34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  <c r="AH367" s="2">
        <f>'Weekly Stats'!AH367*'Pts Per'!AC$2</f>
        <v>0</v>
      </c>
    </row>
    <row r="368" spans="1:34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1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1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  <c r="AH368" s="2">
        <f>'Weekly Stats'!AH368*'Pts Per'!AC$2</f>
        <v>0</v>
      </c>
    </row>
    <row r="369" spans="1:34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0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0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  <c r="AH369" s="2">
        <f>'Weekly Stats'!AH369*'Pts Per'!AC$2</f>
        <v>0</v>
      </c>
    </row>
    <row r="370" spans="1:34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  <c r="AH370" s="2">
        <f>'Weekly Stats'!AH370*'Pts Per'!AC$2</f>
        <v>0</v>
      </c>
    </row>
    <row r="371" spans="1:34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  <c r="AH371" s="2">
        <f>'Weekly Stats'!AH371*'Pts Per'!AC$2</f>
        <v>0</v>
      </c>
    </row>
    <row r="372" spans="1:34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  <c r="AH372" s="2">
        <f>'Weekly Stats'!AH372*'Pts Per'!AC$2</f>
        <v>0</v>
      </c>
    </row>
    <row r="373" spans="1:34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  <c r="AH373" s="2">
        <f>'Weekly Stats'!AH373*'Pts Per'!AC$2</f>
        <v>0</v>
      </c>
    </row>
    <row r="374" spans="1:34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  <c r="AH374" s="2">
        <f>'Weekly Stats'!AH374*'Pts Per'!AC$2</f>
        <v>0</v>
      </c>
    </row>
    <row r="375" spans="1:34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5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2</v>
      </c>
      <c r="AD375" s="2">
        <f>'Weekly Stats'!AD375*'Pts Per'!Y$2</f>
        <v>0</v>
      </c>
      <c r="AE375" s="2">
        <f>'Weekly Stats'!AE375*'Pts Per'!Z$2</f>
        <v>3</v>
      </c>
      <c r="AF375" s="2">
        <f>'Weekly Stats'!AF375*'Pts Per'!AA$2</f>
        <v>0</v>
      </c>
      <c r="AG375" s="2">
        <f>'Weekly Stats'!AG375*'Pts Per'!AB$2</f>
        <v>0</v>
      </c>
      <c r="AH375" s="2">
        <f>'Weekly Stats'!AH375*'Pts Per'!AC$2</f>
        <v>0</v>
      </c>
    </row>
    <row r="376" spans="1:34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  <c r="AH376" s="2">
        <f>'Weekly Stats'!AH376*'Pts Per'!AC$2</f>
        <v>0</v>
      </c>
    </row>
    <row r="377" spans="1:34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32.1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8</v>
      </c>
      <c r="I377" s="2">
        <f>'Weekly Stats'!I377*'Pts Per'!D$2</f>
        <v>0</v>
      </c>
      <c r="J377" s="2">
        <f>'Weekly Stats'!J377*'Pts Per'!E$2</f>
        <v>5</v>
      </c>
      <c r="K377" s="2">
        <f>'Weekly Stats'!K377*'Pts Per'!F$2</f>
        <v>0</v>
      </c>
      <c r="L377" s="2">
        <f>'Weekly Stats'!L377*'Pts Per'!G$2</f>
        <v>7.1000000000000005</v>
      </c>
      <c r="M377" s="2">
        <f>'Weekly Stats'!M377*'Pts Per'!H$2</f>
        <v>12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  <c r="AH377" s="2">
        <f>'Weekly Stats'!AH377*'Pts Per'!AC$2</f>
        <v>0</v>
      </c>
    </row>
    <row r="378" spans="1:34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  <c r="AH378" s="2">
        <f>'Weekly Stats'!AH378*'Pts Per'!AC$2</f>
        <v>0</v>
      </c>
    </row>
    <row r="379" spans="1:34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  <c r="AH379" s="2">
        <f>'Weekly Stats'!AH379*'Pts Per'!AC$2</f>
        <v>0</v>
      </c>
    </row>
    <row r="380" spans="1:34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7.8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0.5</v>
      </c>
      <c r="O380" s="2">
        <f>'Weekly Stats'!O380*'Pts Per'!J$2</f>
        <v>6</v>
      </c>
      <c r="P380" s="2">
        <f>'Weekly Stats'!P380*'Pts Per'!K$2</f>
        <v>1.3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  <c r="AH380" s="2">
        <f>'Weekly Stats'!AH380*'Pts Per'!AC$2</f>
        <v>0</v>
      </c>
    </row>
    <row r="381" spans="1:34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1.5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0.9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0.60000000000000009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  <c r="AH381" s="2">
        <f>'Weekly Stats'!AH381*'Pts Per'!AC$2</f>
        <v>0</v>
      </c>
    </row>
    <row r="382" spans="1:34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  <c r="AH382" s="2">
        <f>'Weekly Stats'!AH382*'Pts Per'!AC$2</f>
        <v>0</v>
      </c>
    </row>
    <row r="383" spans="1:34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10.4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0.5</v>
      </c>
      <c r="O383" s="2">
        <f>'Weekly Stats'!O383*'Pts Per'!J$2</f>
        <v>6</v>
      </c>
      <c r="P383" s="2">
        <f>'Weekly Stats'!P383*'Pts Per'!K$2</f>
        <v>3.9000000000000004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  <c r="AH383" s="2">
        <f>'Weekly Stats'!AH383*'Pts Per'!AC$2</f>
        <v>0</v>
      </c>
    </row>
    <row r="384" spans="1:34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15.5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1</v>
      </c>
      <c r="O384" s="2">
        <f>'Weekly Stats'!O384*'Pts Per'!J$2</f>
        <v>0</v>
      </c>
      <c r="P384" s="2">
        <f>'Weekly Stats'!P384*'Pts Per'!K$2</f>
        <v>7.3000000000000007</v>
      </c>
      <c r="Q384" s="2">
        <f>'Weekly Stats'!Q384*'Pts Per'!L$2</f>
        <v>0</v>
      </c>
      <c r="R384" s="2">
        <f>'Weekly Stats'!R384*'Pts Per'!M$2</f>
        <v>5.7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1.5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  <c r="AH384" s="2">
        <f>'Weekly Stats'!AH384*'Pts Per'!AC$2</f>
        <v>0</v>
      </c>
    </row>
    <row r="385" spans="1:34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0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</v>
      </c>
      <c r="O385" s="2">
        <f>'Weekly Stats'!O385*'Pts Per'!J$2</f>
        <v>0</v>
      </c>
      <c r="P385" s="2">
        <f>'Weekly Stats'!P385*'Pts Per'!K$2</f>
        <v>0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  <c r="AH385" s="2">
        <f>'Weekly Stats'!AH385*'Pts Per'!AC$2</f>
        <v>0</v>
      </c>
    </row>
    <row r="386" spans="1:34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si="5"/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  <c r="AH386" s="2">
        <f>'Weekly Stats'!AH386*'Pts Per'!AC$2</f>
        <v>0</v>
      </c>
    </row>
    <row r="387" spans="1:34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ref="E387:E450" si="6">SUM(F387:AH387)</f>
        <v>0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</v>
      </c>
      <c r="O387" s="2">
        <f>'Weekly Stats'!O387*'Pts Per'!J$2</f>
        <v>0</v>
      </c>
      <c r="P387" s="2">
        <f>'Weekly Stats'!P387*'Pts Per'!K$2</f>
        <v>0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  <c r="AH387" s="2">
        <f>'Weekly Stats'!AH387*'Pts Per'!AC$2</f>
        <v>0</v>
      </c>
    </row>
    <row r="388" spans="1:34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  <c r="AH388" s="2">
        <f>'Weekly Stats'!AH388*'Pts Per'!AC$2</f>
        <v>0</v>
      </c>
    </row>
    <row r="389" spans="1:34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  <c r="AH389" s="2">
        <f>'Weekly Stats'!AH389*'Pts Per'!AC$2</f>
        <v>0</v>
      </c>
    </row>
    <row r="390" spans="1:34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1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1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  <c r="AH390" s="2">
        <f>'Weekly Stats'!AH390*'Pts Per'!AC$2</f>
        <v>0</v>
      </c>
    </row>
    <row r="391" spans="1:34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2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2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  <c r="AH391" s="2">
        <f>'Weekly Stats'!AH391*'Pts Per'!AC$2</f>
        <v>0</v>
      </c>
    </row>
    <row r="392" spans="1:34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  <c r="AH392" s="2">
        <f>'Weekly Stats'!AH392*'Pts Per'!AC$2</f>
        <v>0</v>
      </c>
    </row>
    <row r="393" spans="1:34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  <c r="AH393" s="2">
        <f>'Weekly Stats'!AH393*'Pts Per'!AC$2</f>
        <v>0</v>
      </c>
    </row>
    <row r="394" spans="1:34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  <c r="AH394" s="2">
        <f>'Weekly Stats'!AH394*'Pts Per'!AC$2</f>
        <v>0</v>
      </c>
    </row>
    <row r="395" spans="1:34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1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1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  <c r="AH395" s="2">
        <f>'Weekly Stats'!AH395*'Pts Per'!AC$2</f>
        <v>0</v>
      </c>
    </row>
    <row r="396" spans="1:34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2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2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  <c r="AH396" s="2">
        <f>'Weekly Stats'!AH396*'Pts Per'!AC$2</f>
        <v>0</v>
      </c>
    </row>
    <row r="397" spans="1:34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0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0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  <c r="AH397" s="2">
        <f>'Weekly Stats'!AH397*'Pts Per'!AC$2</f>
        <v>0</v>
      </c>
    </row>
    <row r="398" spans="1:34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2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2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  <c r="AH398" s="2">
        <f>'Weekly Stats'!AH398*'Pts Per'!AC$2</f>
        <v>0</v>
      </c>
    </row>
    <row r="399" spans="1:34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  <c r="AH399" s="2">
        <f>'Weekly Stats'!AH399*'Pts Per'!AC$2</f>
        <v>0</v>
      </c>
    </row>
    <row r="400" spans="1:34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7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4</v>
      </c>
      <c r="AD400" s="2">
        <f>'Weekly Stats'!AD400*'Pts Per'!Y$2</f>
        <v>0</v>
      </c>
      <c r="AE400" s="2">
        <f>'Weekly Stats'!AE400*'Pts Per'!Z$2</f>
        <v>3</v>
      </c>
      <c r="AF400" s="2">
        <f>'Weekly Stats'!AF400*'Pts Per'!AA$2</f>
        <v>0</v>
      </c>
      <c r="AG400" s="2">
        <f>'Weekly Stats'!AG400*'Pts Per'!AB$2</f>
        <v>0</v>
      </c>
      <c r="AH400" s="2">
        <f>'Weekly Stats'!AH400*'Pts Per'!AC$2</f>
        <v>0</v>
      </c>
    </row>
    <row r="401" spans="1:34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  <c r="AH401" s="2">
        <f>'Weekly Stats'!AH401*'Pts Per'!AC$2</f>
        <v>0</v>
      </c>
    </row>
    <row r="402" spans="1:34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2.64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0</v>
      </c>
      <c r="I402" s="2">
        <f>'Weekly Stats'!I402*'Pts Per'!D$2</f>
        <v>-4</v>
      </c>
      <c r="J402" s="2">
        <f>'Weekly Stats'!J402*'Pts Per'!E$2</f>
        <v>1.44</v>
      </c>
      <c r="K402" s="2">
        <f>'Weekly Stats'!K402*'Pts Per'!F$2</f>
        <v>0</v>
      </c>
      <c r="L402" s="2">
        <f>'Weekly Stats'!L402*'Pts Per'!G$2</f>
        <v>5.2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  <c r="AH402" s="2">
        <f>'Weekly Stats'!AH402*'Pts Per'!AC$2</f>
        <v>0</v>
      </c>
    </row>
    <row r="403" spans="1:34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  <c r="AH403" s="2">
        <f>'Weekly Stats'!AH403*'Pts Per'!AC$2</f>
        <v>0</v>
      </c>
    </row>
    <row r="404" spans="1:34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7.0000000000000009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0.5</v>
      </c>
      <c r="O404" s="2">
        <f>'Weekly Stats'!O404*'Pts Per'!J$2</f>
        <v>0</v>
      </c>
      <c r="P404" s="2">
        <f>'Weekly Stats'!P404*'Pts Per'!K$2</f>
        <v>0.70000000000000007</v>
      </c>
      <c r="Q404" s="2">
        <f>'Weekly Stats'!Q404*'Pts Per'!L$2</f>
        <v>0</v>
      </c>
      <c r="R404" s="2">
        <f>'Weekly Stats'!R404*'Pts Per'!M$2</f>
        <v>5.8000000000000007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  <c r="AH404" s="2">
        <f>'Weekly Stats'!AH404*'Pts Per'!AC$2</f>
        <v>0</v>
      </c>
    </row>
    <row r="405" spans="1:34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1.6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0.5</v>
      </c>
      <c r="O405" s="2">
        <f>'Weekly Stats'!O405*'Pts Per'!J$2</f>
        <v>0</v>
      </c>
      <c r="P405" s="2">
        <f>'Weekly Stats'!P405*'Pts Per'!K$2</f>
        <v>1.1000000000000001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  <c r="AH405" s="2">
        <f>'Weekly Stats'!AH405*'Pts Per'!AC$2</f>
        <v>0</v>
      </c>
    </row>
    <row r="406" spans="1:34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  <c r="AH406" s="2">
        <f>'Weekly Stats'!AH406*'Pts Per'!AC$2</f>
        <v>0</v>
      </c>
    </row>
    <row r="407" spans="1:34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  <c r="AH407" s="2">
        <f>'Weekly Stats'!AH407*'Pts Per'!AC$2</f>
        <v>0</v>
      </c>
    </row>
    <row r="408" spans="1:34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2.2999999999999998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0</v>
      </c>
      <c r="M408" s="2">
        <f>'Weekly Stats'!M408*'Pts Per'!H$2</f>
        <v>0</v>
      </c>
      <c r="N408" s="2">
        <f>'Weekly Stats'!N408*'Pts Per'!I$2</f>
        <v>0.5</v>
      </c>
      <c r="O408" s="2">
        <f>'Weekly Stats'!O408*'Pts Per'!J$2</f>
        <v>0</v>
      </c>
      <c r="P408" s="2">
        <f>'Weekly Stats'!P408*'Pts Per'!K$2</f>
        <v>1.8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  <c r="AH408" s="2">
        <f>'Weekly Stats'!AH408*'Pts Per'!AC$2</f>
        <v>0</v>
      </c>
    </row>
    <row r="409" spans="1:34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0.1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0.1</v>
      </c>
      <c r="M409" s="2">
        <f>'Weekly Stats'!M409*'Pts Per'!H$2</f>
        <v>0</v>
      </c>
      <c r="N409" s="2">
        <f>'Weekly Stats'!N409*'Pts Per'!I$2</f>
        <v>0</v>
      </c>
      <c r="O409" s="2">
        <f>'Weekly Stats'!O409*'Pts Per'!J$2</f>
        <v>0</v>
      </c>
      <c r="P409" s="2">
        <f>'Weekly Stats'!P409*'Pts Per'!K$2</f>
        <v>0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  <c r="AH409" s="2">
        <f>'Weekly Stats'!AH409*'Pts Per'!AC$2</f>
        <v>0</v>
      </c>
    </row>
    <row r="410" spans="1:34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  <c r="AH410" s="2">
        <f>'Weekly Stats'!AH410*'Pts Per'!AC$2</f>
        <v>0</v>
      </c>
    </row>
    <row r="411" spans="1:34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  <c r="AH411" s="2">
        <f>'Weekly Stats'!AH411*'Pts Per'!AC$2</f>
        <v>0</v>
      </c>
    </row>
    <row r="412" spans="1:34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  <c r="AH412" s="2">
        <f>'Weekly Stats'!AH412*'Pts Per'!AC$2</f>
        <v>0</v>
      </c>
    </row>
    <row r="413" spans="1:34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  <c r="AH413" s="2">
        <f>'Weekly Stats'!AH413*'Pts Per'!AC$2</f>
        <v>0</v>
      </c>
    </row>
    <row r="414" spans="1:34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  <c r="AH414" s="2">
        <f>'Weekly Stats'!AH414*'Pts Per'!AC$2</f>
        <v>0</v>
      </c>
    </row>
    <row r="415" spans="1:34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  <c r="AH415" s="2">
        <f>'Weekly Stats'!AH415*'Pts Per'!AC$2</f>
        <v>0</v>
      </c>
    </row>
    <row r="416" spans="1:34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1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1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  <c r="AH416" s="2">
        <f>'Weekly Stats'!AH416*'Pts Per'!AC$2</f>
        <v>0</v>
      </c>
    </row>
    <row r="417" spans="1:34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  <c r="AH417" s="2">
        <f>'Weekly Stats'!AH417*'Pts Per'!AC$2</f>
        <v>0</v>
      </c>
    </row>
    <row r="418" spans="1:34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  <c r="AH418" s="2">
        <f>'Weekly Stats'!AH418*'Pts Per'!AC$2</f>
        <v>0</v>
      </c>
    </row>
    <row r="419" spans="1:34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  <c r="AH419" s="2">
        <f>'Weekly Stats'!AH419*'Pts Per'!AC$2</f>
        <v>0</v>
      </c>
    </row>
    <row r="420" spans="1:34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  <c r="AH420" s="2">
        <f>'Weekly Stats'!AH420*'Pts Per'!AC$2</f>
        <v>0</v>
      </c>
    </row>
    <row r="421" spans="1:34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  <c r="AH421" s="2">
        <f>'Weekly Stats'!AH421*'Pts Per'!AC$2</f>
        <v>0</v>
      </c>
    </row>
    <row r="422" spans="1:34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  <c r="AH422" s="2">
        <f>'Weekly Stats'!AH422*'Pts Per'!AC$2</f>
        <v>0</v>
      </c>
    </row>
    <row r="423" spans="1:34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  <c r="AH423" s="2">
        <f>'Weekly Stats'!AH423*'Pts Per'!AC$2</f>
        <v>0</v>
      </c>
    </row>
    <row r="424" spans="1:34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  <c r="AH424" s="2">
        <f>'Weekly Stats'!AH424*'Pts Per'!AC$2</f>
        <v>0</v>
      </c>
    </row>
    <row r="425" spans="1:34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3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0</v>
      </c>
      <c r="AD425" s="2">
        <f>'Weekly Stats'!AD425*'Pts Per'!Y$2</f>
        <v>0</v>
      </c>
      <c r="AE425" s="2">
        <f>'Weekly Stats'!AE425*'Pts Per'!Z$2</f>
        <v>3</v>
      </c>
      <c r="AF425" s="2">
        <f>'Weekly Stats'!AF425*'Pts Per'!AA$2</f>
        <v>0</v>
      </c>
      <c r="AG425" s="2">
        <f>'Weekly Stats'!AG425*'Pts Per'!AB$2</f>
        <v>0</v>
      </c>
      <c r="AH425" s="2">
        <f>'Weekly Stats'!AH425*'Pts Per'!AC$2</f>
        <v>0</v>
      </c>
    </row>
    <row r="426" spans="1:34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  <c r="AH426" s="2">
        <f>'Weekly Stats'!AH426*'Pts Per'!AC$2</f>
        <v>0</v>
      </c>
    </row>
    <row r="427" spans="1:34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1.9000000000000004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0</v>
      </c>
      <c r="I427" s="2">
        <f>'Weekly Stats'!I427*'Pts Per'!D$2</f>
        <v>-2</v>
      </c>
      <c r="J427" s="2">
        <f>'Weekly Stats'!J427*'Pts Per'!E$2</f>
        <v>3.2</v>
      </c>
      <c r="K427" s="2">
        <f>'Weekly Stats'!K427*'Pts Per'!F$2</f>
        <v>0</v>
      </c>
      <c r="L427" s="2">
        <f>'Weekly Stats'!L427*'Pts Per'!G$2</f>
        <v>0.70000000000000007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  <c r="AH427" s="2">
        <f>'Weekly Stats'!AH427*'Pts Per'!AC$2</f>
        <v>0</v>
      </c>
    </row>
    <row r="428" spans="1:34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  <c r="AH428" s="2">
        <f>'Weekly Stats'!AH428*'Pts Per'!AC$2</f>
        <v>0</v>
      </c>
    </row>
    <row r="429" spans="1:34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35.6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17.600000000000001</v>
      </c>
      <c r="M429" s="2">
        <f>'Weekly Stats'!M429*'Pts Per'!H$2</f>
        <v>18</v>
      </c>
      <c r="N429" s="2">
        <f>'Weekly Stats'!N429*'Pts Per'!I$2</f>
        <v>0</v>
      </c>
      <c r="O429" s="2">
        <f>'Weekly Stats'!O429*'Pts Per'!J$2</f>
        <v>0</v>
      </c>
      <c r="P429" s="2">
        <f>'Weekly Stats'!P429*'Pts Per'!K$2</f>
        <v>0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  <c r="AH429" s="2">
        <f>'Weekly Stats'!AH429*'Pts Per'!AC$2</f>
        <v>0</v>
      </c>
    </row>
    <row r="430" spans="1:34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2.5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0.5</v>
      </c>
      <c r="O430" s="2">
        <f>'Weekly Stats'!O430*'Pts Per'!J$2</f>
        <v>0</v>
      </c>
      <c r="P430" s="2">
        <f>'Weekly Stats'!P430*'Pts Per'!K$2</f>
        <v>2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  <c r="AH430" s="2">
        <f>'Weekly Stats'!AH430*'Pts Per'!AC$2</f>
        <v>0</v>
      </c>
    </row>
    <row r="431" spans="1:34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6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2.4000000000000004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3.6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  <c r="AH431" s="2">
        <f>'Weekly Stats'!AH431*'Pts Per'!AC$2</f>
        <v>0</v>
      </c>
    </row>
    <row r="432" spans="1:34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  <c r="AH432" s="2">
        <f>'Weekly Stats'!AH432*'Pts Per'!AC$2</f>
        <v>0</v>
      </c>
    </row>
    <row r="433" spans="1:34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4.4000000000000004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0.5</v>
      </c>
      <c r="O433" s="2">
        <f>'Weekly Stats'!O433*'Pts Per'!J$2</f>
        <v>0</v>
      </c>
      <c r="P433" s="2">
        <f>'Weekly Stats'!P433*'Pts Per'!K$2</f>
        <v>3.9000000000000004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  <c r="AH433" s="2">
        <f>'Weekly Stats'!AH433*'Pts Per'!AC$2</f>
        <v>0</v>
      </c>
    </row>
    <row r="434" spans="1:34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2.6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0.5</v>
      </c>
      <c r="O434" s="2">
        <f>'Weekly Stats'!O434*'Pts Per'!J$2</f>
        <v>0</v>
      </c>
      <c r="P434" s="2">
        <f>'Weekly Stats'!P434*'Pts Per'!K$2</f>
        <v>2.1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  <c r="AH434" s="2">
        <f>'Weekly Stats'!AH434*'Pts Per'!AC$2</f>
        <v>0</v>
      </c>
    </row>
    <row r="435" spans="1:34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  <c r="AH435" s="2">
        <f>'Weekly Stats'!AH435*'Pts Per'!AC$2</f>
        <v>0</v>
      </c>
    </row>
    <row r="436" spans="1:34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  <c r="AH436" s="2">
        <f>'Weekly Stats'!AH436*'Pts Per'!AC$2</f>
        <v>0</v>
      </c>
    </row>
    <row r="437" spans="1:34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0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</v>
      </c>
      <c r="O437" s="2">
        <f>'Weekly Stats'!O437*'Pts Per'!J$2</f>
        <v>0</v>
      </c>
      <c r="P437" s="2">
        <f>'Weekly Stats'!P437*'Pts Per'!K$2</f>
        <v>0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  <c r="AH437" s="2">
        <f>'Weekly Stats'!AH437*'Pts Per'!AC$2</f>
        <v>0</v>
      </c>
    </row>
    <row r="438" spans="1:34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  <c r="AH438" s="2">
        <f>'Weekly Stats'!AH438*'Pts Per'!AC$2</f>
        <v>0</v>
      </c>
    </row>
    <row r="439" spans="1:34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  <c r="AH439" s="2">
        <f>'Weekly Stats'!AH439*'Pts Per'!AC$2</f>
        <v>0</v>
      </c>
    </row>
    <row r="440" spans="1:34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  <c r="AH440" s="2">
        <f>'Weekly Stats'!AH440*'Pts Per'!AC$2</f>
        <v>0</v>
      </c>
    </row>
    <row r="441" spans="1:34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  <c r="AH441" s="2">
        <f>'Weekly Stats'!AH441*'Pts Per'!AC$2</f>
        <v>0</v>
      </c>
    </row>
    <row r="442" spans="1:34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1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1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  <c r="AH442" s="2">
        <f>'Weekly Stats'!AH442*'Pts Per'!AC$2</f>
        <v>0</v>
      </c>
    </row>
    <row r="443" spans="1:34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  <c r="AH443" s="2">
        <f>'Weekly Stats'!AH443*'Pts Per'!AC$2</f>
        <v>0</v>
      </c>
    </row>
    <row r="444" spans="1:34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  <c r="AH444" s="2">
        <f>'Weekly Stats'!AH444*'Pts Per'!AC$2</f>
        <v>0</v>
      </c>
    </row>
    <row r="445" spans="1:34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  <c r="AH445" s="2">
        <f>'Weekly Stats'!AH445*'Pts Per'!AC$2</f>
        <v>0</v>
      </c>
    </row>
    <row r="446" spans="1:34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  <c r="AH446" s="2">
        <f>'Weekly Stats'!AH446*'Pts Per'!AC$2</f>
        <v>0</v>
      </c>
    </row>
    <row r="447" spans="1:34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  <c r="AH447" s="2">
        <f>'Weekly Stats'!AH447*'Pts Per'!AC$2</f>
        <v>0</v>
      </c>
    </row>
    <row r="448" spans="1:34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  <c r="AH448" s="2">
        <f>'Weekly Stats'!AH448*'Pts Per'!AC$2</f>
        <v>0</v>
      </c>
    </row>
    <row r="449" spans="1:34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  <c r="AH449" s="2">
        <f>'Weekly Stats'!AH449*'Pts Per'!AC$2</f>
        <v>0</v>
      </c>
    </row>
    <row r="450" spans="1:34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si="6"/>
        <v>4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4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  <c r="AH450" s="2">
        <f>'Weekly Stats'!AH450*'Pts Per'!AC$2</f>
        <v>0</v>
      </c>
    </row>
    <row r="451" spans="1:34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ref="E451:E514" si="7">SUM(F451:AH451)</f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  <c r="AH451" s="2">
        <f>'Weekly Stats'!AH451*'Pts Per'!AC$2</f>
        <v>0</v>
      </c>
    </row>
    <row r="452" spans="1:34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16.48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8</v>
      </c>
      <c r="I452" s="2">
        <f>'Weekly Stats'!I452*'Pts Per'!D$2</f>
        <v>0</v>
      </c>
      <c r="J452" s="2">
        <f>'Weekly Stats'!J452*'Pts Per'!E$2</f>
        <v>8.2799999999999994</v>
      </c>
      <c r="K452" s="2">
        <f>'Weekly Stats'!K452*'Pts Per'!F$2</f>
        <v>0</v>
      </c>
      <c r="L452" s="2">
        <f>'Weekly Stats'!L452*'Pts Per'!G$2</f>
        <v>0.2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  <c r="AH452" s="2">
        <f>'Weekly Stats'!AH452*'Pts Per'!AC$2</f>
        <v>0</v>
      </c>
    </row>
    <row r="453" spans="1:34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  <c r="AH453" s="2">
        <f>'Weekly Stats'!AH453*'Pts Per'!AC$2</f>
        <v>0</v>
      </c>
    </row>
    <row r="454" spans="1:34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0.8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0.8</v>
      </c>
      <c r="M454" s="2">
        <f>'Weekly Stats'!M454*'Pts Per'!H$2</f>
        <v>0</v>
      </c>
      <c r="N454" s="2">
        <f>'Weekly Stats'!N454*'Pts Per'!I$2</f>
        <v>0</v>
      </c>
      <c r="O454" s="2">
        <f>'Weekly Stats'!O454*'Pts Per'!J$2</f>
        <v>0</v>
      </c>
      <c r="P454" s="2">
        <f>'Weekly Stats'!P454*'Pts Per'!K$2</f>
        <v>0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  <c r="AH454" s="2">
        <f>'Weekly Stats'!AH454*'Pts Per'!AC$2</f>
        <v>0</v>
      </c>
    </row>
    <row r="455" spans="1:34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21.1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0.5</v>
      </c>
      <c r="O455" s="2">
        <f>'Weekly Stats'!O455*'Pts Per'!J$2</f>
        <v>6</v>
      </c>
      <c r="P455" s="2">
        <f>'Weekly Stats'!P455*'Pts Per'!K$2</f>
        <v>6.5</v>
      </c>
      <c r="Q455" s="2">
        <f>'Weekly Stats'!Q455*'Pts Per'!L$2</f>
        <v>0</v>
      </c>
      <c r="R455" s="2">
        <f>'Weekly Stats'!R455*'Pts Per'!M$2</f>
        <v>8.1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  <c r="AH455" s="2">
        <f>'Weekly Stats'!AH455*'Pts Per'!AC$2</f>
        <v>0</v>
      </c>
    </row>
    <row r="456" spans="1:34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  <c r="AH456" s="2">
        <f>'Weekly Stats'!AH456*'Pts Per'!AC$2</f>
        <v>0</v>
      </c>
    </row>
    <row r="457" spans="1:34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0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0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  <c r="AH457" s="2">
        <f>'Weekly Stats'!AH457*'Pts Per'!AC$2</f>
        <v>0</v>
      </c>
    </row>
    <row r="458" spans="1:34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32.200000000000003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4.5</v>
      </c>
      <c r="M458" s="2">
        <f>'Weekly Stats'!M458*'Pts Per'!H$2</f>
        <v>6</v>
      </c>
      <c r="N458" s="2">
        <f>'Weekly Stats'!N458*'Pts Per'!I$2</f>
        <v>1.5</v>
      </c>
      <c r="O458" s="2">
        <f>'Weekly Stats'!O458*'Pts Per'!J$2</f>
        <v>6</v>
      </c>
      <c r="P458" s="2">
        <f>'Weekly Stats'!P458*'Pts Per'!K$2</f>
        <v>14.200000000000001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  <c r="AH458" s="2">
        <f>'Weekly Stats'!AH458*'Pts Per'!AC$2</f>
        <v>0</v>
      </c>
    </row>
    <row r="459" spans="1:34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0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0</v>
      </c>
      <c r="O459" s="2">
        <f>'Weekly Stats'!O459*'Pts Per'!J$2</f>
        <v>0</v>
      </c>
      <c r="P459" s="2">
        <f>'Weekly Stats'!P459*'Pts Per'!K$2</f>
        <v>0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  <c r="AH459" s="2">
        <f>'Weekly Stats'!AH459*'Pts Per'!AC$2</f>
        <v>0</v>
      </c>
    </row>
    <row r="460" spans="1:34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  <c r="AH460" s="2">
        <f>'Weekly Stats'!AH460*'Pts Per'!AC$2</f>
        <v>0</v>
      </c>
    </row>
    <row r="461" spans="1:34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  <c r="AH461" s="2">
        <f>'Weekly Stats'!AH461*'Pts Per'!AC$2</f>
        <v>0</v>
      </c>
    </row>
    <row r="462" spans="1:34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  <c r="AH462" s="2">
        <f>'Weekly Stats'!AH462*'Pts Per'!AC$2</f>
        <v>0</v>
      </c>
    </row>
    <row r="463" spans="1:34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  <c r="AH463" s="2">
        <f>'Weekly Stats'!AH463*'Pts Per'!AC$2</f>
        <v>0</v>
      </c>
    </row>
    <row r="464" spans="1:34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  <c r="AH464" s="2">
        <f>'Weekly Stats'!AH464*'Pts Per'!AC$2</f>
        <v>0</v>
      </c>
    </row>
    <row r="465" spans="1:34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  <c r="AH465" s="2">
        <f>'Weekly Stats'!AH465*'Pts Per'!AC$2</f>
        <v>0</v>
      </c>
    </row>
    <row r="466" spans="1:34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  <c r="AH466" s="2">
        <f>'Weekly Stats'!AH466*'Pts Per'!AC$2</f>
        <v>0</v>
      </c>
    </row>
    <row r="467" spans="1:34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  <c r="AH467" s="2">
        <f>'Weekly Stats'!AH467*'Pts Per'!AC$2</f>
        <v>0</v>
      </c>
    </row>
    <row r="468" spans="1:34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  <c r="AH468" s="2">
        <f>'Weekly Stats'!AH468*'Pts Per'!AC$2</f>
        <v>0</v>
      </c>
    </row>
    <row r="469" spans="1:34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0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0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  <c r="AH469" s="2">
        <f>'Weekly Stats'!AH469*'Pts Per'!AC$2</f>
        <v>0</v>
      </c>
    </row>
    <row r="470" spans="1:34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  <c r="AH470" s="2">
        <f>'Weekly Stats'!AH470*'Pts Per'!AC$2</f>
        <v>0</v>
      </c>
    </row>
    <row r="471" spans="1:34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  <c r="AH471" s="2">
        <f>'Weekly Stats'!AH471*'Pts Per'!AC$2</f>
        <v>0</v>
      </c>
    </row>
    <row r="472" spans="1:34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  <c r="AH472" s="2">
        <f>'Weekly Stats'!AH472*'Pts Per'!AC$2</f>
        <v>0</v>
      </c>
    </row>
    <row r="473" spans="1:34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  <c r="AH473" s="2">
        <f>'Weekly Stats'!AH473*'Pts Per'!AC$2</f>
        <v>0</v>
      </c>
    </row>
    <row r="474" spans="1:34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  <c r="AH474" s="2">
        <f>'Weekly Stats'!AH474*'Pts Per'!AC$2</f>
        <v>0</v>
      </c>
    </row>
    <row r="475" spans="1:34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6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3</v>
      </c>
      <c r="AD475" s="2">
        <f>'Weekly Stats'!AD475*'Pts Per'!Y$2</f>
        <v>0</v>
      </c>
      <c r="AE475" s="2">
        <f>'Weekly Stats'!AE475*'Pts Per'!Z$2</f>
        <v>3</v>
      </c>
      <c r="AF475" s="2">
        <f>'Weekly Stats'!AF475*'Pts Per'!AA$2</f>
        <v>0</v>
      </c>
      <c r="AG475" s="2">
        <f>'Weekly Stats'!AG475*'Pts Per'!AB$2</f>
        <v>0</v>
      </c>
      <c r="AH475" s="2">
        <f>'Weekly Stats'!AH475*'Pts Per'!AC$2</f>
        <v>0</v>
      </c>
    </row>
    <row r="476" spans="1:34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  <c r="AH476" s="2">
        <f>'Weekly Stats'!AH476*'Pts Per'!AC$2</f>
        <v>0</v>
      </c>
    </row>
    <row r="477" spans="1:34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18.240000000000002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8</v>
      </c>
      <c r="I477" s="2">
        <f>'Weekly Stats'!I477*'Pts Per'!D$2</f>
        <v>0</v>
      </c>
      <c r="J477" s="2">
        <f>'Weekly Stats'!J477*'Pts Per'!E$2</f>
        <v>9.24</v>
      </c>
      <c r="K477" s="2">
        <f>'Weekly Stats'!K477*'Pts Per'!F$2</f>
        <v>0</v>
      </c>
      <c r="L477" s="2">
        <f>'Weekly Stats'!L477*'Pts Per'!G$2</f>
        <v>1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  <c r="AH477" s="2">
        <f>'Weekly Stats'!AH477*'Pts Per'!AC$2</f>
        <v>0</v>
      </c>
    </row>
    <row r="478" spans="1:34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  <c r="AH478" s="2">
        <f>'Weekly Stats'!AH478*'Pts Per'!AC$2</f>
        <v>0</v>
      </c>
    </row>
    <row r="479" spans="1:34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11.4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5.6000000000000005</v>
      </c>
      <c r="M479" s="2">
        <f>'Weekly Stats'!M479*'Pts Per'!H$2</f>
        <v>0</v>
      </c>
      <c r="N479" s="2">
        <f>'Weekly Stats'!N479*'Pts Per'!I$2</f>
        <v>1.5</v>
      </c>
      <c r="O479" s="2">
        <f>'Weekly Stats'!O479*'Pts Per'!J$2</f>
        <v>0</v>
      </c>
      <c r="P479" s="2">
        <f>'Weekly Stats'!P479*'Pts Per'!K$2</f>
        <v>4.3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  <c r="AH479" s="2">
        <f>'Weekly Stats'!AH479*'Pts Per'!AC$2</f>
        <v>0</v>
      </c>
    </row>
    <row r="480" spans="1:34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10.7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1</v>
      </c>
      <c r="O480" s="2">
        <f>'Weekly Stats'!O480*'Pts Per'!J$2</f>
        <v>0</v>
      </c>
      <c r="P480" s="2">
        <f>'Weekly Stats'!P480*'Pts Per'!K$2</f>
        <v>3.6</v>
      </c>
      <c r="Q480" s="2">
        <f>'Weekly Stats'!Q480*'Pts Per'!L$2</f>
        <v>0</v>
      </c>
      <c r="R480" s="2">
        <f>'Weekly Stats'!R480*'Pts Per'!M$2</f>
        <v>6.1000000000000005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  <c r="AH480" s="2">
        <f>'Weekly Stats'!AH480*'Pts Per'!AC$2</f>
        <v>0</v>
      </c>
    </row>
    <row r="481" spans="1:34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0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  <c r="AH481" s="2">
        <f>'Weekly Stats'!AH481*'Pts Per'!AC$2</f>
        <v>0</v>
      </c>
    </row>
    <row r="482" spans="1:34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1.3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1.3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  <c r="AH482" s="2">
        <f>'Weekly Stats'!AH482*'Pts Per'!AC$2</f>
        <v>0</v>
      </c>
    </row>
    <row r="483" spans="1:34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20.399999999999999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1.5</v>
      </c>
      <c r="O483" s="2">
        <f>'Weekly Stats'!O483*'Pts Per'!J$2</f>
        <v>6</v>
      </c>
      <c r="P483" s="2">
        <f>'Weekly Stats'!P483*'Pts Per'!K$2</f>
        <v>12.9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  <c r="AH483" s="2">
        <f>'Weekly Stats'!AH483*'Pts Per'!AC$2</f>
        <v>0</v>
      </c>
    </row>
    <row r="484" spans="1:34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0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</v>
      </c>
      <c r="O484" s="2">
        <f>'Weekly Stats'!O484*'Pts Per'!J$2</f>
        <v>0</v>
      </c>
      <c r="P484" s="2">
        <f>'Weekly Stats'!P484*'Pts Per'!K$2</f>
        <v>0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  <c r="AH484" s="2">
        <f>'Weekly Stats'!AH484*'Pts Per'!AC$2</f>
        <v>0</v>
      </c>
    </row>
    <row r="485" spans="1:34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  <c r="AH485" s="2">
        <f>'Weekly Stats'!AH485*'Pts Per'!AC$2</f>
        <v>0</v>
      </c>
    </row>
    <row r="486" spans="1:34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  <c r="AH486" s="2">
        <f>'Weekly Stats'!AH486*'Pts Per'!AC$2</f>
        <v>0</v>
      </c>
    </row>
    <row r="487" spans="1:34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9.3000000000000007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1</v>
      </c>
      <c r="O487" s="2">
        <f>'Weekly Stats'!O487*'Pts Per'!J$2</f>
        <v>6</v>
      </c>
      <c r="P487" s="2">
        <f>'Weekly Stats'!P487*'Pts Per'!K$2</f>
        <v>2.3000000000000003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  <c r="AH487" s="2">
        <f>'Weekly Stats'!AH487*'Pts Per'!AC$2</f>
        <v>0</v>
      </c>
    </row>
    <row r="488" spans="1:34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  <c r="AH488" s="2">
        <f>'Weekly Stats'!AH488*'Pts Per'!AC$2</f>
        <v>0</v>
      </c>
    </row>
    <row r="489" spans="1:34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  <c r="AH489" s="2">
        <f>'Weekly Stats'!AH489*'Pts Per'!AC$2</f>
        <v>0</v>
      </c>
    </row>
    <row r="490" spans="1:34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  <c r="AH490" s="2">
        <f>'Weekly Stats'!AH490*'Pts Per'!AC$2</f>
        <v>0</v>
      </c>
    </row>
    <row r="491" spans="1:34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  <c r="AH491" s="2">
        <f>'Weekly Stats'!AH491*'Pts Per'!AC$2</f>
        <v>0</v>
      </c>
    </row>
    <row r="492" spans="1:34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  <c r="AH492" s="2">
        <f>'Weekly Stats'!AH492*'Pts Per'!AC$2</f>
        <v>0</v>
      </c>
    </row>
    <row r="493" spans="1:34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  <c r="AH493" s="2">
        <f>'Weekly Stats'!AH493*'Pts Per'!AC$2</f>
        <v>0</v>
      </c>
    </row>
    <row r="494" spans="1:34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  <c r="AH494" s="2">
        <f>'Weekly Stats'!AH494*'Pts Per'!AC$2</f>
        <v>0</v>
      </c>
    </row>
    <row r="495" spans="1:34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  <c r="AH495" s="2">
        <f>'Weekly Stats'!AH495*'Pts Per'!AC$2</f>
        <v>0</v>
      </c>
    </row>
    <row r="496" spans="1:34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  <c r="AH496" s="2">
        <f>'Weekly Stats'!AH496*'Pts Per'!AC$2</f>
        <v>0</v>
      </c>
    </row>
    <row r="497" spans="1:34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  <c r="AH497" s="2">
        <f>'Weekly Stats'!AH497*'Pts Per'!AC$2</f>
        <v>0</v>
      </c>
    </row>
    <row r="498" spans="1:34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  <c r="AH498" s="2">
        <f>'Weekly Stats'!AH498*'Pts Per'!AC$2</f>
        <v>0</v>
      </c>
    </row>
    <row r="499" spans="1:34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  <c r="AH499" s="2">
        <f>'Weekly Stats'!AH499*'Pts Per'!AC$2</f>
        <v>0</v>
      </c>
    </row>
    <row r="500" spans="1:34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5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2</v>
      </c>
      <c r="AD500" s="2">
        <f>'Weekly Stats'!AD500*'Pts Per'!Y$2</f>
        <v>0</v>
      </c>
      <c r="AE500" s="2">
        <f>'Weekly Stats'!AE500*'Pts Per'!Z$2</f>
        <v>3</v>
      </c>
      <c r="AF500" s="2">
        <f>'Weekly Stats'!AF500*'Pts Per'!AA$2</f>
        <v>0</v>
      </c>
      <c r="AG500" s="2">
        <f>'Weekly Stats'!AG500*'Pts Per'!AB$2</f>
        <v>0</v>
      </c>
      <c r="AH500" s="2">
        <f>'Weekly Stats'!AH500*'Pts Per'!AC$2</f>
        <v>0</v>
      </c>
    </row>
    <row r="501" spans="1:34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  <c r="AH501" s="2">
        <f>'Weekly Stats'!AH501*'Pts Per'!AC$2</f>
        <v>0</v>
      </c>
    </row>
    <row r="502" spans="1:34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19.5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12</v>
      </c>
      <c r="I502" s="2">
        <f>'Weekly Stats'!I502*'Pts Per'!D$2</f>
        <v>0</v>
      </c>
      <c r="J502" s="2">
        <f>'Weekly Stats'!J502*'Pts Per'!E$2</f>
        <v>5.6000000000000005</v>
      </c>
      <c r="K502" s="2">
        <f>'Weekly Stats'!K502*'Pts Per'!F$2</f>
        <v>0</v>
      </c>
      <c r="L502" s="2">
        <f>'Weekly Stats'!L502*'Pts Per'!G$2</f>
        <v>1.9000000000000001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  <c r="AH502" s="2">
        <f>'Weekly Stats'!AH502*'Pts Per'!AC$2</f>
        <v>0</v>
      </c>
    </row>
    <row r="503" spans="1:34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  <c r="AH503" s="2">
        <f>'Weekly Stats'!AH503*'Pts Per'!AC$2</f>
        <v>0</v>
      </c>
    </row>
    <row r="504" spans="1:34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13.7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7.7</v>
      </c>
      <c r="M504" s="2">
        <f>'Weekly Stats'!M504*'Pts Per'!H$2</f>
        <v>6</v>
      </c>
      <c r="N504" s="2">
        <f>'Weekly Stats'!N504*'Pts Per'!I$2</f>
        <v>0</v>
      </c>
      <c r="O504" s="2">
        <f>'Weekly Stats'!O504*'Pts Per'!J$2</f>
        <v>0</v>
      </c>
      <c r="P504" s="2">
        <f>'Weekly Stats'!P504*'Pts Per'!K$2</f>
        <v>0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  <c r="AH504" s="2">
        <f>'Weekly Stats'!AH504*'Pts Per'!AC$2</f>
        <v>0</v>
      </c>
    </row>
    <row r="505" spans="1:34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11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1.5</v>
      </c>
      <c r="O505" s="2">
        <f>'Weekly Stats'!O505*'Pts Per'!J$2</f>
        <v>6</v>
      </c>
      <c r="P505" s="2">
        <f>'Weekly Stats'!P505*'Pts Per'!K$2</f>
        <v>3.5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  <c r="AH505" s="2">
        <f>'Weekly Stats'!AH505*'Pts Per'!AC$2</f>
        <v>0</v>
      </c>
    </row>
    <row r="506" spans="1:34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4.4000000000000004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4.4000000000000004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  <c r="AH506" s="2">
        <f>'Weekly Stats'!AH506*'Pts Per'!AC$2</f>
        <v>0</v>
      </c>
    </row>
    <row r="507" spans="1:34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  <c r="AH507" s="2">
        <f>'Weekly Stats'!AH507*'Pts Per'!AC$2</f>
        <v>0</v>
      </c>
    </row>
    <row r="508" spans="1:34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18.7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1</v>
      </c>
      <c r="O508" s="2">
        <f>'Weekly Stats'!O508*'Pts Per'!J$2</f>
        <v>12</v>
      </c>
      <c r="P508" s="2">
        <f>'Weekly Stats'!P508*'Pts Per'!K$2</f>
        <v>5.7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  <c r="AH508" s="2">
        <f>'Weekly Stats'!AH508*'Pts Per'!AC$2</f>
        <v>0</v>
      </c>
    </row>
    <row r="509" spans="1:34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0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</v>
      </c>
      <c r="O509" s="2">
        <f>'Weekly Stats'!O509*'Pts Per'!J$2</f>
        <v>0</v>
      </c>
      <c r="P509" s="2">
        <f>'Weekly Stats'!P509*'Pts Per'!K$2</f>
        <v>0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  <c r="AH509" s="2">
        <f>'Weekly Stats'!AH509*'Pts Per'!AC$2</f>
        <v>0</v>
      </c>
    </row>
    <row r="510" spans="1:34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  <c r="AH510" s="2">
        <f>'Weekly Stats'!AH510*'Pts Per'!AC$2</f>
        <v>0</v>
      </c>
    </row>
    <row r="511" spans="1:34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  <c r="AH511" s="2">
        <f>'Weekly Stats'!AH511*'Pts Per'!AC$2</f>
        <v>0</v>
      </c>
    </row>
    <row r="512" spans="1:34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5.8000000000000007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1</v>
      </c>
      <c r="O512" s="2">
        <f>'Weekly Stats'!O512*'Pts Per'!J$2</f>
        <v>0</v>
      </c>
      <c r="P512" s="2">
        <f>'Weekly Stats'!P512*'Pts Per'!K$2</f>
        <v>4.8000000000000007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  <c r="AH512" s="2">
        <f>'Weekly Stats'!AH512*'Pts Per'!AC$2</f>
        <v>0</v>
      </c>
    </row>
    <row r="513" spans="1:34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  <c r="AH513" s="2">
        <f>'Weekly Stats'!AH513*'Pts Per'!AC$2</f>
        <v>0</v>
      </c>
    </row>
    <row r="514" spans="1:34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si="7"/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  <c r="AH514" s="2">
        <f>'Weekly Stats'!AH514*'Pts Per'!AC$2</f>
        <v>0</v>
      </c>
    </row>
    <row r="515" spans="1:34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ref="E515:E578" si="8">SUM(F515:AH515)</f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  <c r="AH515" s="2">
        <f>'Weekly Stats'!AH515*'Pts Per'!AC$2</f>
        <v>0</v>
      </c>
    </row>
    <row r="516" spans="1:34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  <c r="AH516" s="2">
        <f>'Weekly Stats'!AH516*'Pts Per'!AC$2</f>
        <v>0</v>
      </c>
    </row>
    <row r="517" spans="1:34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  <c r="AH517" s="2">
        <f>'Weekly Stats'!AH517*'Pts Per'!AC$2</f>
        <v>0</v>
      </c>
    </row>
    <row r="518" spans="1:34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  <c r="AH518" s="2">
        <f>'Weekly Stats'!AH518*'Pts Per'!AC$2</f>
        <v>0</v>
      </c>
    </row>
    <row r="519" spans="1:34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1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1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  <c r="AH519" s="2">
        <f>'Weekly Stats'!AH519*'Pts Per'!AC$2</f>
        <v>0</v>
      </c>
    </row>
    <row r="520" spans="1:34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  <c r="AH520" s="2">
        <f>'Weekly Stats'!AH520*'Pts Per'!AC$2</f>
        <v>0</v>
      </c>
    </row>
    <row r="521" spans="1:34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  <c r="AH521" s="2">
        <f>'Weekly Stats'!AH521*'Pts Per'!AC$2</f>
        <v>0</v>
      </c>
    </row>
    <row r="522" spans="1:34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  <c r="AH522" s="2">
        <f>'Weekly Stats'!AH522*'Pts Per'!AC$2</f>
        <v>0</v>
      </c>
    </row>
    <row r="523" spans="1:34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  <c r="AH523" s="2">
        <f>'Weekly Stats'!AH523*'Pts Per'!AC$2</f>
        <v>0</v>
      </c>
    </row>
    <row r="524" spans="1:34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  <c r="AH524" s="2">
        <f>'Weekly Stats'!AH524*'Pts Per'!AC$2</f>
        <v>0</v>
      </c>
    </row>
    <row r="525" spans="1:34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5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5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  <c r="AH525" s="2">
        <f>'Weekly Stats'!AH525*'Pts Per'!AC$2</f>
        <v>0</v>
      </c>
    </row>
    <row r="526" spans="1:34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  <c r="AH526" s="2">
        <f>'Weekly Stats'!AH526*'Pts Per'!AC$2</f>
        <v>0</v>
      </c>
    </row>
    <row r="527" spans="1:34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12.58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0</v>
      </c>
      <c r="J527" s="2">
        <f>'Weekly Stats'!J527*'Pts Per'!E$2</f>
        <v>5.08</v>
      </c>
      <c r="K527" s="2">
        <f>'Weekly Stats'!K527*'Pts Per'!F$2</f>
        <v>0</v>
      </c>
      <c r="L527" s="2">
        <f>'Weekly Stats'!L527*'Pts Per'!G$2</f>
        <v>1.5</v>
      </c>
      <c r="M527" s="2">
        <f>'Weekly Stats'!M527*'Pts Per'!H$2</f>
        <v>6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  <c r="AH527" s="2">
        <f>'Weekly Stats'!AH527*'Pts Per'!AC$2</f>
        <v>0</v>
      </c>
    </row>
    <row r="528" spans="1:34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  <c r="AH528" s="2">
        <f>'Weekly Stats'!AH528*'Pts Per'!AC$2</f>
        <v>0</v>
      </c>
    </row>
    <row r="529" spans="1:34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17.899999999999999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5.9</v>
      </c>
      <c r="M529" s="2">
        <f>'Weekly Stats'!M529*'Pts Per'!H$2</f>
        <v>12</v>
      </c>
      <c r="N529" s="2">
        <f>'Weekly Stats'!N529*'Pts Per'!I$2</f>
        <v>0</v>
      </c>
      <c r="O529" s="2">
        <f>'Weekly Stats'!O529*'Pts Per'!J$2</f>
        <v>0</v>
      </c>
      <c r="P529" s="2">
        <f>'Weekly Stats'!P529*'Pts Per'!K$2</f>
        <v>0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  <c r="AH529" s="2">
        <f>'Weekly Stats'!AH529*'Pts Per'!AC$2</f>
        <v>0</v>
      </c>
    </row>
    <row r="530" spans="1:34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3.2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0.5</v>
      </c>
      <c r="O530" s="2">
        <f>'Weekly Stats'!O530*'Pts Per'!J$2</f>
        <v>0</v>
      </c>
      <c r="P530" s="2">
        <f>'Weekly Stats'!P530*'Pts Per'!K$2</f>
        <v>1.1000000000000001</v>
      </c>
      <c r="Q530" s="2">
        <f>'Weekly Stats'!Q530*'Pts Per'!L$2</f>
        <v>0</v>
      </c>
      <c r="R530" s="2">
        <f>'Weekly Stats'!R530*'Pts Per'!M$2</f>
        <v>0.8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0.8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  <c r="AH530" s="2">
        <f>'Weekly Stats'!AH530*'Pts Per'!AC$2</f>
        <v>0</v>
      </c>
    </row>
    <row r="531" spans="1:34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  <c r="AH531" s="2">
        <f>'Weekly Stats'!AH531*'Pts Per'!AC$2</f>
        <v>0</v>
      </c>
    </row>
    <row r="532" spans="1:34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  <c r="AH532" s="2">
        <f>'Weekly Stats'!AH532*'Pts Per'!AC$2</f>
        <v>0</v>
      </c>
    </row>
    <row r="533" spans="1:34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8.6999999999999993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1</v>
      </c>
      <c r="O533" s="2">
        <f>'Weekly Stats'!O533*'Pts Per'!J$2</f>
        <v>0</v>
      </c>
      <c r="P533" s="2">
        <f>'Weekly Stats'!P533*'Pts Per'!K$2</f>
        <v>7.7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  <c r="AH533" s="2">
        <f>'Weekly Stats'!AH533*'Pts Per'!AC$2</f>
        <v>0</v>
      </c>
    </row>
    <row r="534" spans="1:34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4.9000000000000004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1</v>
      </c>
      <c r="O534" s="2">
        <f>'Weekly Stats'!O534*'Pts Per'!J$2</f>
        <v>0</v>
      </c>
      <c r="P534" s="2">
        <f>'Weekly Stats'!P534*'Pts Per'!K$2</f>
        <v>3.9000000000000004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  <c r="AH534" s="2">
        <f>'Weekly Stats'!AH534*'Pts Per'!AC$2</f>
        <v>0</v>
      </c>
    </row>
    <row r="535" spans="1:34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  <c r="AH535" s="2">
        <f>'Weekly Stats'!AH535*'Pts Per'!AC$2</f>
        <v>0</v>
      </c>
    </row>
    <row r="536" spans="1:34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  <c r="AH536" s="2">
        <f>'Weekly Stats'!AH536*'Pts Per'!AC$2</f>
        <v>0</v>
      </c>
    </row>
    <row r="537" spans="1:34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0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</v>
      </c>
      <c r="O537" s="2">
        <f>'Weekly Stats'!O537*'Pts Per'!J$2</f>
        <v>0</v>
      </c>
      <c r="P537" s="2">
        <f>'Weekly Stats'!P537*'Pts Per'!K$2</f>
        <v>0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  <c r="AH537" s="2">
        <f>'Weekly Stats'!AH537*'Pts Per'!AC$2</f>
        <v>0</v>
      </c>
    </row>
    <row r="538" spans="1:34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  <c r="AH538" s="2">
        <f>'Weekly Stats'!AH538*'Pts Per'!AC$2</f>
        <v>0</v>
      </c>
    </row>
    <row r="539" spans="1:34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1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1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  <c r="AH539" s="2">
        <f>'Weekly Stats'!AH539*'Pts Per'!AC$2</f>
        <v>0</v>
      </c>
    </row>
    <row r="540" spans="1:34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  <c r="AH540" s="2">
        <f>'Weekly Stats'!AH540*'Pts Per'!AC$2</f>
        <v>0</v>
      </c>
    </row>
    <row r="541" spans="1:34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  <c r="AH541" s="2">
        <f>'Weekly Stats'!AH541*'Pts Per'!AC$2</f>
        <v>0</v>
      </c>
    </row>
    <row r="542" spans="1:34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  <c r="AH542" s="2">
        <f>'Weekly Stats'!AH542*'Pts Per'!AC$2</f>
        <v>0</v>
      </c>
    </row>
    <row r="543" spans="1:34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2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2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  <c r="AH543" s="2">
        <f>'Weekly Stats'!AH543*'Pts Per'!AC$2</f>
        <v>0</v>
      </c>
    </row>
    <row r="544" spans="1:34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  <c r="AH544" s="2">
        <f>'Weekly Stats'!AH544*'Pts Per'!AC$2</f>
        <v>0</v>
      </c>
    </row>
    <row r="545" spans="1:34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  <c r="AH545" s="2">
        <f>'Weekly Stats'!AH545*'Pts Per'!AC$2</f>
        <v>0</v>
      </c>
    </row>
    <row r="546" spans="1:34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2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2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  <c r="AH546" s="2">
        <f>'Weekly Stats'!AH546*'Pts Per'!AC$2</f>
        <v>0</v>
      </c>
    </row>
    <row r="547" spans="1:34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2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2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  <c r="AH547" s="2">
        <f>'Weekly Stats'!AH547*'Pts Per'!AC$2</f>
        <v>0</v>
      </c>
    </row>
    <row r="548" spans="1:34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  <c r="AH548" s="2">
        <f>'Weekly Stats'!AH548*'Pts Per'!AC$2</f>
        <v>0</v>
      </c>
    </row>
    <row r="549" spans="1:34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  <c r="AH549" s="2">
        <f>'Weekly Stats'!AH549*'Pts Per'!AC$2</f>
        <v>0</v>
      </c>
    </row>
    <row r="550" spans="1:34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3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3</v>
      </c>
      <c r="AD550" s="2">
        <f>'Weekly Stats'!AD550*'Pts Per'!Y$2</f>
        <v>0</v>
      </c>
      <c r="AE550" s="2">
        <f>'Weekly Stats'!AE550*'Pts Per'!Z$2</f>
        <v>0</v>
      </c>
      <c r="AF550" s="2">
        <f>'Weekly Stats'!AF550*'Pts Per'!AA$2</f>
        <v>0</v>
      </c>
      <c r="AG550" s="2">
        <f>'Weekly Stats'!AG550*'Pts Per'!AB$2</f>
        <v>0</v>
      </c>
      <c r="AH550" s="2">
        <f>'Weekly Stats'!AH550*'Pts Per'!AC$2</f>
        <v>0</v>
      </c>
    </row>
    <row r="551" spans="1:34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  <c r="AH551" s="2">
        <f>'Weekly Stats'!AH551*'Pts Per'!AC$2</f>
        <v>0</v>
      </c>
    </row>
    <row r="552" spans="1:34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21.56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4</v>
      </c>
      <c r="I552" s="2">
        <f>'Weekly Stats'!I552*'Pts Per'!D$2</f>
        <v>0</v>
      </c>
      <c r="J552" s="2">
        <f>'Weekly Stats'!J552*'Pts Per'!E$2</f>
        <v>2.96</v>
      </c>
      <c r="K552" s="2">
        <f>'Weekly Stats'!K552*'Pts Per'!F$2</f>
        <v>0</v>
      </c>
      <c r="L552" s="2">
        <f>'Weekly Stats'!L552*'Pts Per'!G$2</f>
        <v>8.6</v>
      </c>
      <c r="M552" s="2">
        <f>'Weekly Stats'!M552*'Pts Per'!H$2</f>
        <v>6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  <c r="AH552" s="2">
        <f>'Weekly Stats'!AH552*'Pts Per'!AC$2</f>
        <v>0</v>
      </c>
    </row>
    <row r="553" spans="1:34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  <c r="AH553" s="2">
        <f>'Weekly Stats'!AH553*'Pts Per'!AC$2</f>
        <v>0</v>
      </c>
    </row>
    <row r="554" spans="1:34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19.100000000000001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11.200000000000001</v>
      </c>
      <c r="M554" s="2">
        <f>'Weekly Stats'!M554*'Pts Per'!H$2</f>
        <v>0</v>
      </c>
      <c r="N554" s="2">
        <f>'Weekly Stats'!N554*'Pts Per'!I$2</f>
        <v>0</v>
      </c>
      <c r="O554" s="2">
        <f>'Weekly Stats'!O554*'Pts Per'!J$2</f>
        <v>0</v>
      </c>
      <c r="P554" s="2">
        <f>'Weekly Stats'!P554*'Pts Per'!K$2</f>
        <v>0</v>
      </c>
      <c r="Q554" s="2">
        <f>'Weekly Stats'!Q554*'Pts Per'!L$2</f>
        <v>0</v>
      </c>
      <c r="R554" s="2">
        <f>'Weekly Stats'!R554*'Pts Per'!M$2</f>
        <v>7.9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  <c r="AH554" s="2">
        <f>'Weekly Stats'!AH554*'Pts Per'!AC$2</f>
        <v>0</v>
      </c>
    </row>
    <row r="555" spans="1:34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  <c r="AH555" s="2">
        <f>'Weekly Stats'!AH555*'Pts Per'!AC$2</f>
        <v>0</v>
      </c>
    </row>
    <row r="556" spans="1:34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  <c r="AH556" s="2">
        <f>'Weekly Stats'!AH556*'Pts Per'!AC$2</f>
        <v>0</v>
      </c>
    </row>
    <row r="557" spans="1:34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  <c r="AH557" s="2">
        <f>'Weekly Stats'!AH557*'Pts Per'!AC$2</f>
        <v>0</v>
      </c>
    </row>
    <row r="558" spans="1:34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30.1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6.7</v>
      </c>
      <c r="M558" s="2">
        <f>'Weekly Stats'!M558*'Pts Per'!H$2</f>
        <v>12</v>
      </c>
      <c r="N558" s="2">
        <f>'Weekly Stats'!N558*'Pts Per'!I$2</f>
        <v>0.5</v>
      </c>
      <c r="O558" s="2">
        <f>'Weekly Stats'!O558*'Pts Per'!J$2</f>
        <v>6</v>
      </c>
      <c r="P558" s="2">
        <f>'Weekly Stats'!P558*'Pts Per'!K$2</f>
        <v>4.9000000000000004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  <c r="AH558" s="2">
        <f>'Weekly Stats'!AH558*'Pts Per'!AC$2</f>
        <v>0</v>
      </c>
    </row>
    <row r="559" spans="1:34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3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0.5</v>
      </c>
      <c r="O559" s="2">
        <f>'Weekly Stats'!O559*'Pts Per'!J$2</f>
        <v>0</v>
      </c>
      <c r="P559" s="2">
        <f>'Weekly Stats'!P559*'Pts Per'!K$2</f>
        <v>2.5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  <c r="AH559" s="2">
        <f>'Weekly Stats'!AH559*'Pts Per'!AC$2</f>
        <v>0</v>
      </c>
    </row>
    <row r="560" spans="1:34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  <c r="AH560" s="2">
        <f>'Weekly Stats'!AH560*'Pts Per'!AC$2</f>
        <v>0</v>
      </c>
    </row>
    <row r="561" spans="1:34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  <c r="AH561" s="2">
        <f>'Weekly Stats'!AH561*'Pts Per'!AC$2</f>
        <v>0</v>
      </c>
    </row>
    <row r="562" spans="1:34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0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0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  <c r="AH562" s="2">
        <f>'Weekly Stats'!AH562*'Pts Per'!AC$2</f>
        <v>0</v>
      </c>
    </row>
    <row r="563" spans="1:34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  <c r="AH563" s="2">
        <f>'Weekly Stats'!AH563*'Pts Per'!AC$2</f>
        <v>0</v>
      </c>
    </row>
    <row r="564" spans="1:34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  <c r="AH564" s="2">
        <f>'Weekly Stats'!AH564*'Pts Per'!AC$2</f>
        <v>0</v>
      </c>
    </row>
    <row r="565" spans="1:34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  <c r="AH565" s="2">
        <f>'Weekly Stats'!AH565*'Pts Per'!AC$2</f>
        <v>0</v>
      </c>
    </row>
    <row r="566" spans="1:34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  <c r="AH566" s="2">
        <f>'Weekly Stats'!AH566*'Pts Per'!AC$2</f>
        <v>0</v>
      </c>
    </row>
    <row r="567" spans="1:34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  <c r="AH567" s="2">
        <f>'Weekly Stats'!AH567*'Pts Per'!AC$2</f>
        <v>0</v>
      </c>
    </row>
    <row r="568" spans="1:34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0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0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  <c r="AH568" s="2">
        <f>'Weekly Stats'!AH568*'Pts Per'!AC$2</f>
        <v>0</v>
      </c>
    </row>
    <row r="569" spans="1:34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1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1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  <c r="AH569" s="2">
        <f>'Weekly Stats'!AH569*'Pts Per'!AC$2</f>
        <v>0</v>
      </c>
    </row>
    <row r="570" spans="1:34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  <c r="AH570" s="2">
        <f>'Weekly Stats'!AH570*'Pts Per'!AC$2</f>
        <v>0</v>
      </c>
    </row>
    <row r="571" spans="1:34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  <c r="AH571" s="2">
        <f>'Weekly Stats'!AH571*'Pts Per'!AC$2</f>
        <v>0</v>
      </c>
    </row>
    <row r="572" spans="1:34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  <c r="AH572" s="2">
        <f>'Weekly Stats'!AH572*'Pts Per'!AC$2</f>
        <v>0</v>
      </c>
    </row>
    <row r="573" spans="1:34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  <c r="AH573" s="2">
        <f>'Weekly Stats'!AH573*'Pts Per'!AC$2</f>
        <v>0</v>
      </c>
    </row>
    <row r="574" spans="1:34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  <c r="AH574" s="2">
        <f>'Weekly Stats'!AH574*'Pts Per'!AC$2</f>
        <v>0</v>
      </c>
    </row>
    <row r="575" spans="1:34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4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4</v>
      </c>
      <c r="AD575" s="2">
        <f>'Weekly Stats'!AD575*'Pts Per'!Y$2</f>
        <v>0</v>
      </c>
      <c r="AE575" s="2">
        <f>'Weekly Stats'!AE575*'Pts Per'!Z$2</f>
        <v>0</v>
      </c>
      <c r="AF575" s="2">
        <f>'Weekly Stats'!AF575*'Pts Per'!AA$2</f>
        <v>0</v>
      </c>
      <c r="AG575" s="2">
        <f>'Weekly Stats'!AG575*'Pts Per'!AB$2</f>
        <v>0</v>
      </c>
      <c r="AH575" s="2">
        <f>'Weekly Stats'!AH575*'Pts Per'!AC$2</f>
        <v>0</v>
      </c>
    </row>
    <row r="576" spans="1:34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  <c r="AH576" s="2">
        <f>'Weekly Stats'!AH576*'Pts Per'!AC$2</f>
        <v>0</v>
      </c>
    </row>
    <row r="577" spans="1:34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14.719999999999999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8</v>
      </c>
      <c r="I577" s="2">
        <f>'Weekly Stats'!I577*'Pts Per'!D$2</f>
        <v>0</v>
      </c>
      <c r="J577" s="2">
        <f>'Weekly Stats'!J577*'Pts Per'!E$2</f>
        <v>6.72</v>
      </c>
      <c r="K577" s="2">
        <f>'Weekly Stats'!K577*'Pts Per'!F$2</f>
        <v>0</v>
      </c>
      <c r="L577" s="2">
        <f>'Weekly Stats'!L577*'Pts Per'!G$2</f>
        <v>0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  <c r="AH577" s="2">
        <f>'Weekly Stats'!AH577*'Pts Per'!AC$2</f>
        <v>0</v>
      </c>
    </row>
    <row r="578" spans="1:34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si="8"/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  <c r="AH578" s="2">
        <f>'Weekly Stats'!AH578*'Pts Per'!AC$2</f>
        <v>0</v>
      </c>
    </row>
    <row r="579" spans="1:34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ref="E579:E642" si="9">SUM(F579:AH579)</f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  <c r="AH579" s="2">
        <f>'Weekly Stats'!AH579*'Pts Per'!AC$2</f>
        <v>0</v>
      </c>
    </row>
    <row r="580" spans="1:34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17.600000000000001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6.8000000000000007</v>
      </c>
      <c r="M580" s="2">
        <f>'Weekly Stats'!M580*'Pts Per'!H$2</f>
        <v>0</v>
      </c>
      <c r="N580" s="2">
        <f>'Weekly Stats'!N580*'Pts Per'!I$2</f>
        <v>1</v>
      </c>
      <c r="O580" s="2">
        <f>'Weekly Stats'!O580*'Pts Per'!J$2</f>
        <v>6</v>
      </c>
      <c r="P580" s="2">
        <f>'Weekly Stats'!P580*'Pts Per'!K$2</f>
        <v>3.8000000000000003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  <c r="AH580" s="2">
        <f>'Weekly Stats'!AH580*'Pts Per'!AC$2</f>
        <v>0</v>
      </c>
    </row>
    <row r="581" spans="1:34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  <c r="AH581" s="2">
        <f>'Weekly Stats'!AH581*'Pts Per'!AC$2</f>
        <v>0</v>
      </c>
    </row>
    <row r="582" spans="1:34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6.4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6.4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  <c r="AH582" s="2">
        <f>'Weekly Stats'!AH582*'Pts Per'!AC$2</f>
        <v>0</v>
      </c>
    </row>
    <row r="583" spans="1:34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13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0.5</v>
      </c>
      <c r="O583" s="2">
        <f>'Weekly Stats'!O583*'Pts Per'!J$2</f>
        <v>6</v>
      </c>
      <c r="P583" s="2">
        <f>'Weekly Stats'!P583*'Pts Per'!K$2</f>
        <v>6.5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  <c r="AH583" s="2">
        <f>'Weekly Stats'!AH583*'Pts Per'!AC$2</f>
        <v>0</v>
      </c>
    </row>
    <row r="584" spans="1:34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9.9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2.4000000000000004</v>
      </c>
      <c r="M584" s="2">
        <f>'Weekly Stats'!M584*'Pts Per'!H$2</f>
        <v>0</v>
      </c>
      <c r="N584" s="2">
        <f>'Weekly Stats'!N584*'Pts Per'!I$2</f>
        <v>1</v>
      </c>
      <c r="O584" s="2">
        <f>'Weekly Stats'!O584*'Pts Per'!J$2</f>
        <v>0</v>
      </c>
      <c r="P584" s="2">
        <f>'Weekly Stats'!P584*'Pts Per'!K$2</f>
        <v>6.5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  <c r="AH584" s="2">
        <f>'Weekly Stats'!AH584*'Pts Per'!AC$2</f>
        <v>0</v>
      </c>
    </row>
    <row r="585" spans="1:34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  <c r="AH585" s="2">
        <f>'Weekly Stats'!AH585*'Pts Per'!AC$2</f>
        <v>0</v>
      </c>
    </row>
    <row r="586" spans="1:34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  <c r="AH586" s="2">
        <f>'Weekly Stats'!AH586*'Pts Per'!AC$2</f>
        <v>0</v>
      </c>
    </row>
    <row r="587" spans="1:34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0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</v>
      </c>
      <c r="O587" s="2">
        <f>'Weekly Stats'!O587*'Pts Per'!J$2</f>
        <v>0</v>
      </c>
      <c r="P587" s="2">
        <f>'Weekly Stats'!P587*'Pts Per'!K$2</f>
        <v>0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  <c r="AH587" s="2">
        <f>'Weekly Stats'!AH587*'Pts Per'!AC$2</f>
        <v>0</v>
      </c>
    </row>
    <row r="588" spans="1:34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0.70000000000000007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0.70000000000000007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  <c r="AH588" s="2">
        <f>'Weekly Stats'!AH588*'Pts Per'!AC$2</f>
        <v>0</v>
      </c>
    </row>
    <row r="589" spans="1:34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  <c r="AH589" s="2">
        <f>'Weekly Stats'!AH589*'Pts Per'!AC$2</f>
        <v>0</v>
      </c>
    </row>
    <row r="590" spans="1:34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  <c r="AH590" s="2">
        <f>'Weekly Stats'!AH590*'Pts Per'!AC$2</f>
        <v>0</v>
      </c>
    </row>
    <row r="591" spans="1:34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0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0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  <c r="AH591" s="2">
        <f>'Weekly Stats'!AH591*'Pts Per'!AC$2</f>
        <v>0</v>
      </c>
    </row>
    <row r="592" spans="1:34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  <c r="AH592" s="2">
        <f>'Weekly Stats'!AH592*'Pts Per'!AC$2</f>
        <v>0</v>
      </c>
    </row>
    <row r="593" spans="1:34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0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0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  <c r="AH593" s="2">
        <f>'Weekly Stats'!AH593*'Pts Per'!AC$2</f>
        <v>0</v>
      </c>
    </row>
    <row r="594" spans="1:34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0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0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  <c r="AH594" s="2">
        <f>'Weekly Stats'!AH594*'Pts Per'!AC$2</f>
        <v>0</v>
      </c>
    </row>
    <row r="595" spans="1:34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  <c r="AH595" s="2">
        <f>'Weekly Stats'!AH595*'Pts Per'!AC$2</f>
        <v>0</v>
      </c>
    </row>
    <row r="596" spans="1:34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  <c r="AH596" s="2">
        <f>'Weekly Stats'!AH596*'Pts Per'!AC$2</f>
        <v>0</v>
      </c>
    </row>
    <row r="597" spans="1:34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  <c r="AH597" s="2">
        <f>'Weekly Stats'!AH597*'Pts Per'!AC$2</f>
        <v>0</v>
      </c>
    </row>
    <row r="598" spans="1:34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2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2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  <c r="AH598" s="2">
        <f>'Weekly Stats'!AH598*'Pts Per'!AC$2</f>
        <v>0</v>
      </c>
    </row>
    <row r="599" spans="1:34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  <c r="AH599" s="2">
        <f>'Weekly Stats'!AH599*'Pts Per'!AC$2</f>
        <v>0</v>
      </c>
    </row>
    <row r="600" spans="1:34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5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2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  <c r="AH600" s="2">
        <f>'Weekly Stats'!AH600*'Pts Per'!AC$2</f>
        <v>0</v>
      </c>
    </row>
    <row r="601" spans="1:34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  <c r="AH601" s="2">
        <f>'Weekly Stats'!AH601*'Pts Per'!AC$2</f>
        <v>0</v>
      </c>
    </row>
    <row r="602" spans="1:34">
      <c r="A602" s="1" t="s">
        <v>350</v>
      </c>
      <c r="B602" s="147" t="s">
        <v>829</v>
      </c>
      <c r="C602" s="147" t="s">
        <v>36</v>
      </c>
      <c r="D602" s="16" t="s">
        <v>752</v>
      </c>
      <c r="E602" s="9">
        <f t="shared" si="9"/>
        <v>26.020000000000003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4</v>
      </c>
      <c r="I602" s="2">
        <f>'Weekly Stats'!I602*'Pts Per'!D$2</f>
        <v>0</v>
      </c>
      <c r="J602" s="2">
        <f>'Weekly Stats'!J602*'Pts Per'!E$2</f>
        <v>2.72</v>
      </c>
      <c r="K602" s="2">
        <f>'Weekly Stats'!K602*'Pts Per'!F$2</f>
        <v>0</v>
      </c>
      <c r="L602" s="2">
        <f>'Weekly Stats'!L602*'Pts Per'!G$2</f>
        <v>7.3000000000000007</v>
      </c>
      <c r="M602" s="2">
        <f>'Weekly Stats'!M602*'Pts Per'!H$2</f>
        <v>12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  <c r="AH602" s="2">
        <f>'Weekly Stats'!AH602*'Pts Per'!AC$2</f>
        <v>0</v>
      </c>
    </row>
    <row r="603" spans="1:34">
      <c r="A603" s="1" t="s">
        <v>351</v>
      </c>
      <c r="B603" s="147" t="s">
        <v>829</v>
      </c>
      <c r="C603" s="147" t="s">
        <v>37</v>
      </c>
      <c r="D603" s="16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  <c r="AH603" s="2">
        <f>'Weekly Stats'!AH603*'Pts Per'!AC$2</f>
        <v>0</v>
      </c>
    </row>
    <row r="604" spans="1:34">
      <c r="A604" s="1" t="s">
        <v>352</v>
      </c>
      <c r="B604" s="147" t="s">
        <v>829</v>
      </c>
      <c r="C604" s="147" t="s">
        <v>38</v>
      </c>
      <c r="D604" s="16" t="s">
        <v>754</v>
      </c>
      <c r="E604" s="9">
        <f t="shared" si="9"/>
        <v>24.7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18.7</v>
      </c>
      <c r="M604" s="2">
        <f>'Weekly Stats'!M604*'Pts Per'!H$2</f>
        <v>6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  <c r="AH604" s="2">
        <f>'Weekly Stats'!AH604*'Pts Per'!AC$2</f>
        <v>0</v>
      </c>
    </row>
    <row r="605" spans="1:34">
      <c r="A605" s="1" t="s">
        <v>353</v>
      </c>
      <c r="B605" s="147" t="s">
        <v>829</v>
      </c>
      <c r="C605" s="147" t="s">
        <v>39</v>
      </c>
      <c r="D605" s="16" t="s">
        <v>755</v>
      </c>
      <c r="E605" s="9">
        <f t="shared" si="9"/>
        <v>0.5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0.5</v>
      </c>
      <c r="O605" s="2">
        <f>'Weekly Stats'!O605*'Pts Per'!J$2</f>
        <v>0</v>
      </c>
      <c r="P605" s="2">
        <f>'Weekly Stats'!P605*'Pts Per'!K$2</f>
        <v>0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  <c r="AH605" s="2">
        <f>'Weekly Stats'!AH605*'Pts Per'!AC$2</f>
        <v>0</v>
      </c>
    </row>
    <row r="606" spans="1:34">
      <c r="A606" s="1" t="s">
        <v>354</v>
      </c>
      <c r="B606" s="147" t="s">
        <v>829</v>
      </c>
      <c r="C606" s="147" t="s">
        <v>40</v>
      </c>
      <c r="D606" s="16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  <c r="AH606" s="2">
        <f>'Weekly Stats'!AH606*'Pts Per'!AC$2</f>
        <v>0</v>
      </c>
    </row>
    <row r="607" spans="1:34">
      <c r="A607" s="1" t="s">
        <v>355</v>
      </c>
      <c r="B607" s="147" t="s">
        <v>829</v>
      </c>
      <c r="C607" s="147" t="s">
        <v>41</v>
      </c>
      <c r="D607" s="16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  <c r="AH607" s="2">
        <f>'Weekly Stats'!AH607*'Pts Per'!AC$2</f>
        <v>0</v>
      </c>
    </row>
    <row r="608" spans="1:34">
      <c r="A608" s="1" t="s">
        <v>356</v>
      </c>
      <c r="B608" s="147" t="s">
        <v>829</v>
      </c>
      <c r="C608" s="147" t="s">
        <v>42</v>
      </c>
      <c r="D608" s="16" t="s">
        <v>757</v>
      </c>
      <c r="E608" s="9">
        <f t="shared" si="9"/>
        <v>26.1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1</v>
      </c>
      <c r="O608" s="2">
        <f>'Weekly Stats'!O608*'Pts Per'!J$2</f>
        <v>6</v>
      </c>
      <c r="P608" s="2">
        <f>'Weekly Stats'!P608*'Pts Per'!K$2</f>
        <v>6.8000000000000007</v>
      </c>
      <c r="Q608" s="2">
        <f>'Weekly Stats'!Q608*'Pts Per'!L$2</f>
        <v>0</v>
      </c>
      <c r="R608" s="2">
        <f>'Weekly Stats'!R608*'Pts Per'!M$2</f>
        <v>12.3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  <c r="AH608" s="2">
        <f>'Weekly Stats'!AH608*'Pts Per'!AC$2</f>
        <v>0</v>
      </c>
    </row>
    <row r="609" spans="1:34">
      <c r="A609" s="1" t="s">
        <v>357</v>
      </c>
      <c r="B609" s="147" t="s">
        <v>829</v>
      </c>
      <c r="C609" s="147" t="s">
        <v>43</v>
      </c>
      <c r="D609" s="16" t="s">
        <v>337</v>
      </c>
      <c r="E609" s="9">
        <f t="shared" si="9"/>
        <v>0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0</v>
      </c>
      <c r="O609" s="2">
        <f>'Weekly Stats'!O609*'Pts Per'!J$2</f>
        <v>0</v>
      </c>
      <c r="P609" s="2">
        <f>'Weekly Stats'!P609*'Pts Per'!K$2</f>
        <v>0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  <c r="AH609" s="2">
        <f>'Weekly Stats'!AH609*'Pts Per'!AC$2</f>
        <v>0</v>
      </c>
    </row>
    <row r="610" spans="1:34">
      <c r="A610" s="1" t="s">
        <v>358</v>
      </c>
      <c r="B610" s="147" t="s">
        <v>829</v>
      </c>
      <c r="C610" s="147" t="s">
        <v>44</v>
      </c>
      <c r="D610" s="16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  <c r="AH610" s="2">
        <f>'Weekly Stats'!AH610*'Pts Per'!AC$2</f>
        <v>0</v>
      </c>
    </row>
    <row r="611" spans="1:34">
      <c r="A611" s="1" t="s">
        <v>359</v>
      </c>
      <c r="B611" s="147" t="s">
        <v>829</v>
      </c>
      <c r="C611" s="147" t="s">
        <v>45</v>
      </c>
      <c r="D611" s="16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  <c r="AH611" s="2">
        <f>'Weekly Stats'!AH611*'Pts Per'!AC$2</f>
        <v>0</v>
      </c>
    </row>
    <row r="612" spans="1:34">
      <c r="A612" s="1" t="s">
        <v>360</v>
      </c>
      <c r="B612" s="147" t="s">
        <v>829</v>
      </c>
      <c r="C612" s="147" t="s">
        <v>46</v>
      </c>
      <c r="D612" s="16" t="s">
        <v>333</v>
      </c>
      <c r="E612" s="9">
        <f t="shared" si="9"/>
        <v>0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</v>
      </c>
      <c r="O612" s="2">
        <f>'Weekly Stats'!O612*'Pts Per'!J$2</f>
        <v>0</v>
      </c>
      <c r="P612" s="2">
        <f>'Weekly Stats'!P612*'Pts Per'!K$2</f>
        <v>0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  <c r="AH612" s="2">
        <f>'Weekly Stats'!AH612*'Pts Per'!AC$2</f>
        <v>0</v>
      </c>
    </row>
    <row r="613" spans="1:34">
      <c r="A613" s="1" t="s">
        <v>361</v>
      </c>
      <c r="B613" s="147" t="s">
        <v>829</v>
      </c>
      <c r="C613" s="147" t="s">
        <v>47</v>
      </c>
      <c r="D613" s="16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  <c r="AH613" s="2">
        <f>'Weekly Stats'!AH613*'Pts Per'!AC$2</f>
        <v>0</v>
      </c>
    </row>
    <row r="614" spans="1:34">
      <c r="A614" s="1" t="s">
        <v>362</v>
      </c>
      <c r="B614" s="147" t="s">
        <v>829</v>
      </c>
      <c r="C614" s="147" t="s">
        <v>48</v>
      </c>
      <c r="D614" s="16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  <c r="AH614" s="2">
        <f>'Weekly Stats'!AH614*'Pts Per'!AC$2</f>
        <v>0</v>
      </c>
    </row>
    <row r="615" spans="1:34">
      <c r="A615" s="1" t="s">
        <v>363</v>
      </c>
      <c r="B615" s="147" t="s">
        <v>829</v>
      </c>
      <c r="C615" s="147" t="s">
        <v>49</v>
      </c>
      <c r="D615" s="16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  <c r="AH615" s="2">
        <f>'Weekly Stats'!AH615*'Pts Per'!AC$2</f>
        <v>0</v>
      </c>
    </row>
    <row r="616" spans="1:34">
      <c r="A616" s="1" t="s">
        <v>365</v>
      </c>
      <c r="B616" s="147" t="s">
        <v>829</v>
      </c>
      <c r="C616" s="147" t="s">
        <v>50</v>
      </c>
      <c r="D616" s="16" t="s">
        <v>761</v>
      </c>
      <c r="E616" s="9">
        <f t="shared" si="9"/>
        <v>1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1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  <c r="AH616" s="2">
        <f>'Weekly Stats'!AH616*'Pts Per'!AC$2</f>
        <v>0</v>
      </c>
    </row>
    <row r="617" spans="1:34">
      <c r="A617" s="1" t="s">
        <v>366</v>
      </c>
      <c r="B617" s="147" t="s">
        <v>829</v>
      </c>
      <c r="C617" s="147" t="s">
        <v>51</v>
      </c>
      <c r="D617" s="16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  <c r="AH617" s="2">
        <f>'Weekly Stats'!AH617*'Pts Per'!AC$2</f>
        <v>0</v>
      </c>
    </row>
    <row r="618" spans="1:34">
      <c r="A618" s="1" t="s">
        <v>367</v>
      </c>
      <c r="B618" s="147" t="s">
        <v>829</v>
      </c>
      <c r="C618" s="147" t="s">
        <v>52</v>
      </c>
      <c r="D618" s="16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  <c r="AH618" s="2">
        <f>'Weekly Stats'!AH618*'Pts Per'!AC$2</f>
        <v>0</v>
      </c>
    </row>
    <row r="619" spans="1:34">
      <c r="A619" s="1" t="s">
        <v>368</v>
      </c>
      <c r="B619" s="147" t="s">
        <v>829</v>
      </c>
      <c r="C619" s="147" t="s">
        <v>53</v>
      </c>
      <c r="D619" s="16" t="s">
        <v>339</v>
      </c>
      <c r="E619" s="9">
        <f t="shared" si="9"/>
        <v>0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  <c r="AH619" s="2">
        <f>'Weekly Stats'!AH619*'Pts Per'!AC$2</f>
        <v>0</v>
      </c>
    </row>
    <row r="620" spans="1:34">
      <c r="A620" s="1" t="s">
        <v>369</v>
      </c>
      <c r="B620" s="147" t="s">
        <v>829</v>
      </c>
      <c r="C620" s="147" t="s">
        <v>54</v>
      </c>
      <c r="D620" s="16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  <c r="AH620" s="2">
        <f>'Weekly Stats'!AH620*'Pts Per'!AC$2</f>
        <v>0</v>
      </c>
    </row>
    <row r="621" spans="1:34">
      <c r="A621" s="1" t="s">
        <v>370</v>
      </c>
      <c r="B621" s="147" t="s">
        <v>829</v>
      </c>
      <c r="C621" s="147" t="s">
        <v>55</v>
      </c>
      <c r="D621" s="16" t="s">
        <v>334</v>
      </c>
      <c r="E621" s="9">
        <f t="shared" si="9"/>
        <v>2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2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  <c r="AH621" s="2">
        <f>'Weekly Stats'!AH621*'Pts Per'!AC$2</f>
        <v>0</v>
      </c>
    </row>
    <row r="622" spans="1:34">
      <c r="A622" s="1" t="s">
        <v>371</v>
      </c>
      <c r="B622" s="147" t="s">
        <v>829</v>
      </c>
      <c r="C622" s="147" t="s">
        <v>56</v>
      </c>
      <c r="D622" s="16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  <c r="AH622" s="2">
        <f>'Weekly Stats'!AH622*'Pts Per'!AC$2</f>
        <v>0</v>
      </c>
    </row>
    <row r="623" spans="1:34">
      <c r="A623" s="1" t="s">
        <v>372</v>
      </c>
      <c r="B623" s="147" t="s">
        <v>829</v>
      </c>
      <c r="C623" s="147" t="s">
        <v>57</v>
      </c>
      <c r="D623" s="16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  <c r="AH623" s="2">
        <f>'Weekly Stats'!AH623*'Pts Per'!AC$2</f>
        <v>0</v>
      </c>
    </row>
    <row r="624" spans="1:34">
      <c r="A624" s="1" t="s">
        <v>373</v>
      </c>
      <c r="B624" s="147" t="s">
        <v>829</v>
      </c>
      <c r="C624" s="147" t="s">
        <v>58</v>
      </c>
      <c r="D624" s="16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  <c r="AH624" s="2">
        <f>'Weekly Stats'!AH624*'Pts Per'!AC$2</f>
        <v>0</v>
      </c>
    </row>
    <row r="625" spans="1:34">
      <c r="A625" s="1" t="s">
        <v>374</v>
      </c>
      <c r="B625" s="147" t="s">
        <v>829</v>
      </c>
      <c r="C625" s="147" t="s">
        <v>59</v>
      </c>
      <c r="D625" s="16" t="s">
        <v>338</v>
      </c>
      <c r="E625" s="9">
        <f t="shared" si="9"/>
        <v>8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5</v>
      </c>
      <c r="AD625" s="2">
        <f>'Weekly Stats'!AD625*'Pts Per'!Y$2</f>
        <v>0</v>
      </c>
      <c r="AE625" s="2">
        <f>'Weekly Stats'!AE625*'Pts Per'!Z$2</f>
        <v>3</v>
      </c>
      <c r="AF625" s="2">
        <f>'Weekly Stats'!AF625*'Pts Per'!AA$2</f>
        <v>0</v>
      </c>
      <c r="AG625" s="2">
        <f>'Weekly Stats'!AG625*'Pts Per'!AB$2</f>
        <v>0</v>
      </c>
      <c r="AH625" s="2">
        <f>'Weekly Stats'!AH625*'Pts Per'!AC$2</f>
        <v>0</v>
      </c>
    </row>
    <row r="626" spans="1:34">
      <c r="A626" s="1" t="s">
        <v>375</v>
      </c>
      <c r="B626" s="147" t="s">
        <v>829</v>
      </c>
      <c r="C626" s="147" t="s">
        <v>60</v>
      </c>
      <c r="D626" s="16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  <c r="AH626" s="2">
        <f>'Weekly Stats'!AH626*'Pts Per'!AC$2</f>
        <v>0</v>
      </c>
    </row>
    <row r="627" spans="1:34">
      <c r="A627" s="1" t="s">
        <v>350</v>
      </c>
      <c r="B627" s="147" t="s">
        <v>828</v>
      </c>
      <c r="C627" s="147" t="s">
        <v>36</v>
      </c>
      <c r="D627" s="16" t="s">
        <v>727</v>
      </c>
      <c r="E627" s="9">
        <f t="shared" si="9"/>
        <v>14.34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4</v>
      </c>
      <c r="I627" s="2">
        <f>'Weekly Stats'!I627*'Pts Per'!D$2</f>
        <v>0</v>
      </c>
      <c r="J627" s="2">
        <f>'Weekly Stats'!J627*'Pts Per'!E$2</f>
        <v>2.64</v>
      </c>
      <c r="K627" s="2">
        <f>'Weekly Stats'!K627*'Pts Per'!F$2</f>
        <v>0</v>
      </c>
      <c r="L627" s="2">
        <f>'Weekly Stats'!L627*'Pts Per'!G$2</f>
        <v>1.7000000000000002</v>
      </c>
      <c r="M627" s="2">
        <f>'Weekly Stats'!M627*'Pts Per'!H$2</f>
        <v>6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  <c r="AH627" s="2">
        <f>'Weekly Stats'!AH627*'Pts Per'!AC$2</f>
        <v>0</v>
      </c>
    </row>
    <row r="628" spans="1:34">
      <c r="A628" s="1" t="s">
        <v>351</v>
      </c>
      <c r="B628" s="147" t="s">
        <v>828</v>
      </c>
      <c r="C628" s="147" t="s">
        <v>37</v>
      </c>
      <c r="D628" s="16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  <c r="AH628" s="2">
        <f>'Weekly Stats'!AH628*'Pts Per'!AC$2</f>
        <v>0</v>
      </c>
    </row>
    <row r="629" spans="1:34">
      <c r="A629" s="1" t="s">
        <v>352</v>
      </c>
      <c r="B629" s="147" t="s">
        <v>828</v>
      </c>
      <c r="C629" s="147" t="s">
        <v>38</v>
      </c>
      <c r="D629" s="16" t="s">
        <v>729</v>
      </c>
      <c r="E629" s="9">
        <f t="shared" si="9"/>
        <v>4.2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2.2000000000000002</v>
      </c>
      <c r="M629" s="2">
        <f>'Weekly Stats'!M629*'Pts Per'!H$2</f>
        <v>0</v>
      </c>
      <c r="N629" s="2">
        <f>'Weekly Stats'!N629*'Pts Per'!I$2</f>
        <v>0.5</v>
      </c>
      <c r="O629" s="2">
        <f>'Weekly Stats'!O629*'Pts Per'!J$2</f>
        <v>0</v>
      </c>
      <c r="P629" s="2">
        <f>'Weekly Stats'!P629*'Pts Per'!K$2</f>
        <v>1.5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  <c r="AH629" s="2">
        <f>'Weekly Stats'!AH629*'Pts Per'!AC$2</f>
        <v>0</v>
      </c>
    </row>
    <row r="630" spans="1:34">
      <c r="A630" s="1" t="s">
        <v>353</v>
      </c>
      <c r="B630" s="147" t="s">
        <v>828</v>
      </c>
      <c r="C630" s="147" t="s">
        <v>39</v>
      </c>
      <c r="D630" s="16" t="s">
        <v>730</v>
      </c>
      <c r="E630" s="9">
        <f t="shared" si="9"/>
        <v>0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</v>
      </c>
      <c r="O630" s="2">
        <f>'Weekly Stats'!O630*'Pts Per'!J$2</f>
        <v>0</v>
      </c>
      <c r="P630" s="2">
        <f>'Weekly Stats'!P630*'Pts Per'!K$2</f>
        <v>0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  <c r="AH630" s="2">
        <f>'Weekly Stats'!AH630*'Pts Per'!AC$2</f>
        <v>0</v>
      </c>
    </row>
    <row r="631" spans="1:34">
      <c r="A631" s="1" t="s">
        <v>354</v>
      </c>
      <c r="B631" s="147" t="s">
        <v>828</v>
      </c>
      <c r="C631" s="147" t="s">
        <v>40</v>
      </c>
      <c r="D631" s="16" t="s">
        <v>731</v>
      </c>
      <c r="E631" s="9">
        <f t="shared" si="9"/>
        <v>25.3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6.9</v>
      </c>
      <c r="M631" s="2">
        <f>'Weekly Stats'!M631*'Pts Per'!H$2</f>
        <v>0</v>
      </c>
      <c r="N631" s="2">
        <f>'Weekly Stats'!N631*'Pts Per'!I$2</f>
        <v>1</v>
      </c>
      <c r="O631" s="2">
        <f>'Weekly Stats'!O631*'Pts Per'!J$2</f>
        <v>6</v>
      </c>
      <c r="P631" s="2">
        <f>'Weekly Stats'!P631*'Pts Per'!K$2</f>
        <v>5.1000000000000005</v>
      </c>
      <c r="Q631" s="2">
        <f>'Weekly Stats'!Q631*'Pts Per'!L$2</f>
        <v>0</v>
      </c>
      <c r="R631" s="2">
        <f>'Weekly Stats'!R631*'Pts Per'!M$2</f>
        <v>5.8000000000000007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0.5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  <c r="AH631" s="2">
        <f>'Weekly Stats'!AH631*'Pts Per'!AC$2</f>
        <v>0</v>
      </c>
    </row>
    <row r="632" spans="1:34">
      <c r="A632" s="1" t="s">
        <v>355</v>
      </c>
      <c r="B632" s="147" t="s">
        <v>828</v>
      </c>
      <c r="C632" s="147" t="s">
        <v>41</v>
      </c>
      <c r="D632" s="16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  <c r="AH632" s="2">
        <f>'Weekly Stats'!AH632*'Pts Per'!AC$2</f>
        <v>0</v>
      </c>
    </row>
    <row r="633" spans="1:34">
      <c r="A633" s="1" t="s">
        <v>356</v>
      </c>
      <c r="B633" s="147" t="s">
        <v>828</v>
      </c>
      <c r="C633" s="147" t="s">
        <v>42</v>
      </c>
      <c r="D633" s="16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  <c r="AH633" s="2">
        <f>'Weekly Stats'!AH633*'Pts Per'!AC$2</f>
        <v>0</v>
      </c>
    </row>
    <row r="634" spans="1:34">
      <c r="A634" s="1" t="s">
        <v>357</v>
      </c>
      <c r="B634" s="147" t="s">
        <v>828</v>
      </c>
      <c r="C634" s="147" t="s">
        <v>43</v>
      </c>
      <c r="D634" s="16" t="s">
        <v>734</v>
      </c>
      <c r="E634" s="9">
        <f t="shared" si="9"/>
        <v>0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</v>
      </c>
      <c r="O634" s="2">
        <f>'Weekly Stats'!O634*'Pts Per'!J$2</f>
        <v>0</v>
      </c>
      <c r="P634" s="2">
        <f>'Weekly Stats'!P634*'Pts Per'!K$2</f>
        <v>0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  <c r="AH634" s="2">
        <f>'Weekly Stats'!AH634*'Pts Per'!AC$2</f>
        <v>0</v>
      </c>
    </row>
    <row r="635" spans="1:34">
      <c r="A635" s="1" t="s">
        <v>358</v>
      </c>
      <c r="B635" s="147" t="s">
        <v>828</v>
      </c>
      <c r="C635" s="147" t="s">
        <v>44</v>
      </c>
      <c r="D635" s="16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  <c r="AH635" s="2">
        <f>'Weekly Stats'!AH635*'Pts Per'!AC$2</f>
        <v>0</v>
      </c>
    </row>
    <row r="636" spans="1:34">
      <c r="A636" s="1" t="s">
        <v>359</v>
      </c>
      <c r="B636" s="147" t="s">
        <v>828</v>
      </c>
      <c r="C636" s="147" t="s">
        <v>45</v>
      </c>
      <c r="D636" s="16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  <c r="AH636" s="2">
        <f>'Weekly Stats'!AH636*'Pts Per'!AC$2</f>
        <v>0</v>
      </c>
    </row>
    <row r="637" spans="1:34">
      <c r="A637" s="1" t="s">
        <v>360</v>
      </c>
      <c r="B637" s="147" t="s">
        <v>828</v>
      </c>
      <c r="C637" s="147" t="s">
        <v>46</v>
      </c>
      <c r="D637" s="16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  <c r="AH637" s="2">
        <f>'Weekly Stats'!AH637*'Pts Per'!AC$2</f>
        <v>0</v>
      </c>
    </row>
    <row r="638" spans="1:34">
      <c r="A638" s="1" t="s">
        <v>361</v>
      </c>
      <c r="B638" s="147" t="s">
        <v>828</v>
      </c>
      <c r="C638" s="147" t="s">
        <v>47</v>
      </c>
      <c r="D638" s="16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  <c r="AH638" s="2">
        <f>'Weekly Stats'!AH638*'Pts Per'!AC$2</f>
        <v>0</v>
      </c>
    </row>
    <row r="639" spans="1:34">
      <c r="A639" s="1" t="s">
        <v>362</v>
      </c>
      <c r="B639" s="147" t="s">
        <v>828</v>
      </c>
      <c r="C639" s="147" t="s">
        <v>48</v>
      </c>
      <c r="D639" s="16" t="s">
        <v>739</v>
      </c>
      <c r="E639" s="9">
        <f t="shared" si="9"/>
        <v>2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2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  <c r="AH639" s="2">
        <f>'Weekly Stats'!AH639*'Pts Per'!AC$2</f>
        <v>0</v>
      </c>
    </row>
    <row r="640" spans="1:34">
      <c r="A640" s="1" t="s">
        <v>363</v>
      </c>
      <c r="B640" s="147" t="s">
        <v>828</v>
      </c>
      <c r="C640" s="147" t="s">
        <v>49</v>
      </c>
      <c r="D640" s="16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  <c r="AH640" s="2">
        <f>'Weekly Stats'!AH640*'Pts Per'!AC$2</f>
        <v>0</v>
      </c>
    </row>
    <row r="641" spans="1:34">
      <c r="A641" s="1" t="s">
        <v>365</v>
      </c>
      <c r="B641" s="147" t="s">
        <v>828</v>
      </c>
      <c r="C641" s="147" t="s">
        <v>50</v>
      </c>
      <c r="D641" s="16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  <c r="AH641" s="2">
        <f>'Weekly Stats'!AH641*'Pts Per'!AC$2</f>
        <v>0</v>
      </c>
    </row>
    <row r="642" spans="1:34">
      <c r="A642" s="1" t="s">
        <v>366</v>
      </c>
      <c r="B642" s="147" t="s">
        <v>828</v>
      </c>
      <c r="C642" s="147" t="s">
        <v>51</v>
      </c>
      <c r="D642" s="16" t="s">
        <v>742</v>
      </c>
      <c r="E642" s="9">
        <f t="shared" si="9"/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  <c r="AH642" s="2">
        <f>'Weekly Stats'!AH642*'Pts Per'!AC$2</f>
        <v>0</v>
      </c>
    </row>
    <row r="643" spans="1:34">
      <c r="A643" s="1" t="s">
        <v>367</v>
      </c>
      <c r="B643" s="147" t="s">
        <v>828</v>
      </c>
      <c r="C643" s="147" t="s">
        <v>52</v>
      </c>
      <c r="D643" s="16" t="s">
        <v>743</v>
      </c>
      <c r="E643" s="9">
        <f t="shared" ref="E643:E701" si="10">SUM(F643:AH643)</f>
        <v>0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0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  <c r="AH643" s="2">
        <f>'Weekly Stats'!AH643*'Pts Per'!AC$2</f>
        <v>0</v>
      </c>
    </row>
    <row r="644" spans="1:34">
      <c r="A644" s="1" t="s">
        <v>368</v>
      </c>
      <c r="B644" s="147" t="s">
        <v>828</v>
      </c>
      <c r="C644" s="147" t="s">
        <v>53</v>
      </c>
      <c r="D644" s="16" t="s">
        <v>744</v>
      </c>
      <c r="E644" s="9">
        <f t="shared" si="10"/>
        <v>0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0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  <c r="AH644" s="2">
        <f>'Weekly Stats'!AH644*'Pts Per'!AC$2</f>
        <v>0</v>
      </c>
    </row>
    <row r="645" spans="1:34">
      <c r="A645" s="1" t="s">
        <v>369</v>
      </c>
      <c r="B645" s="147" t="s">
        <v>828</v>
      </c>
      <c r="C645" s="147" t="s">
        <v>54</v>
      </c>
      <c r="D645" s="16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  <c r="AH645" s="2">
        <f>'Weekly Stats'!AH645*'Pts Per'!AC$2</f>
        <v>0</v>
      </c>
    </row>
    <row r="646" spans="1:34">
      <c r="A646" s="1" t="s">
        <v>370</v>
      </c>
      <c r="B646" s="147" t="s">
        <v>828</v>
      </c>
      <c r="C646" s="147" t="s">
        <v>55</v>
      </c>
      <c r="D646" s="16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  <c r="AH646" s="2">
        <f>'Weekly Stats'!AH646*'Pts Per'!AC$2</f>
        <v>0</v>
      </c>
    </row>
    <row r="647" spans="1:34">
      <c r="A647" s="1" t="s">
        <v>371</v>
      </c>
      <c r="B647" s="147" t="s">
        <v>828</v>
      </c>
      <c r="C647" s="147" t="s">
        <v>56</v>
      </c>
      <c r="D647" s="16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  <c r="AH647" s="2">
        <f>'Weekly Stats'!AH647*'Pts Per'!AC$2</f>
        <v>0</v>
      </c>
    </row>
    <row r="648" spans="1:34">
      <c r="A648" s="1" t="s">
        <v>372</v>
      </c>
      <c r="B648" s="147" t="s">
        <v>828</v>
      </c>
      <c r="C648" s="147" t="s">
        <v>57</v>
      </c>
      <c r="D648" s="16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  <c r="AH648" s="2">
        <f>'Weekly Stats'!AH648*'Pts Per'!AC$2</f>
        <v>0</v>
      </c>
    </row>
    <row r="649" spans="1:34">
      <c r="A649" s="1" t="s">
        <v>373</v>
      </c>
      <c r="B649" s="147" t="s">
        <v>828</v>
      </c>
      <c r="C649" s="147" t="s">
        <v>58</v>
      </c>
      <c r="D649" s="16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  <c r="AH649" s="2">
        <f>'Weekly Stats'!AH649*'Pts Per'!AC$2</f>
        <v>0</v>
      </c>
    </row>
    <row r="650" spans="1:34">
      <c r="A650" s="1" t="s">
        <v>374</v>
      </c>
      <c r="B650" s="147" t="s">
        <v>828</v>
      </c>
      <c r="C650" s="147" t="s">
        <v>59</v>
      </c>
      <c r="D650" s="16" t="s">
        <v>750</v>
      </c>
      <c r="E650" s="9">
        <f t="shared" si="10"/>
        <v>2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2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  <c r="AH650" s="2">
        <f>'Weekly Stats'!AH650*'Pts Per'!AC$2</f>
        <v>0</v>
      </c>
    </row>
    <row r="651" spans="1:34">
      <c r="A651" s="1" t="s">
        <v>375</v>
      </c>
      <c r="B651" s="147" t="s">
        <v>828</v>
      </c>
      <c r="C651" s="147" t="s">
        <v>60</v>
      </c>
      <c r="D651" s="16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  <c r="AH651" s="2">
        <f>'Weekly Stats'!AH651*'Pts Per'!AC$2</f>
        <v>0</v>
      </c>
    </row>
    <row r="652" spans="1:34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8.9600000000000009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4</v>
      </c>
      <c r="I652" s="2">
        <f>'Weekly Stats'!I652*'Pts Per'!D$2</f>
        <v>-2</v>
      </c>
      <c r="J652" s="2">
        <f>'Weekly Stats'!J652*'Pts Per'!E$2</f>
        <v>6.96</v>
      </c>
      <c r="K652" s="2">
        <f>'Weekly Stats'!K652*'Pts Per'!F$2</f>
        <v>0</v>
      </c>
      <c r="L652" s="2">
        <f>'Weekly Stats'!L652*'Pts Per'!G$2</f>
        <v>0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  <c r="AH652" s="2">
        <f>'Weekly Stats'!AH652*'Pts Per'!AC$2</f>
        <v>0</v>
      </c>
    </row>
    <row r="653" spans="1:34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  <c r="AH653" s="2">
        <f>'Weekly Stats'!AH653*'Pts Per'!AC$2</f>
        <v>0</v>
      </c>
    </row>
    <row r="654" spans="1:34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9.4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1.4000000000000001</v>
      </c>
      <c r="M654" s="2">
        <f>'Weekly Stats'!M654*'Pts Per'!H$2</f>
        <v>0</v>
      </c>
      <c r="N654" s="2">
        <f>'Weekly Stats'!N654*'Pts Per'!I$2</f>
        <v>2</v>
      </c>
      <c r="O654" s="2">
        <f>'Weekly Stats'!O654*'Pts Per'!J$2</f>
        <v>0</v>
      </c>
      <c r="P654" s="2">
        <f>'Weekly Stats'!P654*'Pts Per'!K$2</f>
        <v>6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  <c r="AH654" s="2">
        <f>'Weekly Stats'!AH654*'Pts Per'!AC$2</f>
        <v>0</v>
      </c>
    </row>
    <row r="655" spans="1:34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17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1.5</v>
      </c>
      <c r="O655" s="2">
        <f>'Weekly Stats'!O655*'Pts Per'!J$2</f>
        <v>6</v>
      </c>
      <c r="P655" s="2">
        <f>'Weekly Stats'!P655*'Pts Per'!K$2</f>
        <v>3.6</v>
      </c>
      <c r="Q655" s="2">
        <f>'Weekly Stats'!Q655*'Pts Per'!L$2</f>
        <v>0</v>
      </c>
      <c r="R655" s="2">
        <f>'Weekly Stats'!R655*'Pts Per'!M$2</f>
        <v>5.2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0.70000000000000007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  <c r="AH655" s="2">
        <f>'Weekly Stats'!AH655*'Pts Per'!AC$2</f>
        <v>0</v>
      </c>
    </row>
    <row r="656" spans="1:34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  <c r="AH656" s="2">
        <f>'Weekly Stats'!AH656*'Pts Per'!AC$2</f>
        <v>0</v>
      </c>
    </row>
    <row r="657" spans="1:34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  <c r="AH657" s="2">
        <f>'Weekly Stats'!AH657*'Pts Per'!AC$2</f>
        <v>0</v>
      </c>
    </row>
    <row r="658" spans="1:34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0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0</v>
      </c>
      <c r="O658" s="2">
        <f>'Weekly Stats'!O658*'Pts Per'!J$2</f>
        <v>0</v>
      </c>
      <c r="P658" s="2">
        <f>'Weekly Stats'!P658*'Pts Per'!K$2</f>
        <v>0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  <c r="AH658" s="2">
        <f>'Weekly Stats'!AH658*'Pts Per'!AC$2</f>
        <v>0</v>
      </c>
    </row>
    <row r="659" spans="1:34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9.3000000000000007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1.5</v>
      </c>
      <c r="O659" s="2">
        <f>'Weekly Stats'!O659*'Pts Per'!J$2</f>
        <v>0</v>
      </c>
      <c r="P659" s="2">
        <f>'Weekly Stats'!P659*'Pts Per'!K$2</f>
        <v>7.8000000000000007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  <c r="AH659" s="2">
        <f>'Weekly Stats'!AH659*'Pts Per'!AC$2</f>
        <v>0</v>
      </c>
    </row>
    <row r="660" spans="1:34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  <c r="AH660" s="2">
        <f>'Weekly Stats'!AH660*'Pts Per'!AC$2</f>
        <v>0</v>
      </c>
    </row>
    <row r="661" spans="1:34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  <c r="AH661" s="2">
        <f>'Weekly Stats'!AH661*'Pts Per'!AC$2</f>
        <v>0</v>
      </c>
    </row>
    <row r="662" spans="1:34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  <c r="AH662" s="2">
        <f>'Weekly Stats'!AH662*'Pts Per'!AC$2</f>
        <v>0</v>
      </c>
    </row>
    <row r="663" spans="1:34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  <c r="AH663" s="2">
        <f>'Weekly Stats'!AH663*'Pts Per'!AC$2</f>
        <v>0</v>
      </c>
    </row>
    <row r="664" spans="1:34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  <c r="AH664" s="2">
        <f>'Weekly Stats'!AH664*'Pts Per'!AC$2</f>
        <v>0</v>
      </c>
    </row>
    <row r="665" spans="1:34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  <c r="AH665" s="2">
        <f>'Weekly Stats'!AH665*'Pts Per'!AC$2</f>
        <v>0</v>
      </c>
    </row>
    <row r="666" spans="1:34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  <c r="AH666" s="2">
        <f>'Weekly Stats'!AH666*'Pts Per'!AC$2</f>
        <v>0</v>
      </c>
    </row>
    <row r="667" spans="1:34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  <c r="AH667" s="2">
        <f>'Weekly Stats'!AH667*'Pts Per'!AC$2</f>
        <v>0</v>
      </c>
    </row>
    <row r="668" spans="1:34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0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0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  <c r="AH668" s="2">
        <f>'Weekly Stats'!AH668*'Pts Per'!AC$2</f>
        <v>0</v>
      </c>
    </row>
    <row r="669" spans="1:34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0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0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  <c r="AH669" s="2">
        <f>'Weekly Stats'!AH669*'Pts Per'!AC$2</f>
        <v>0</v>
      </c>
    </row>
    <row r="670" spans="1:34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  <c r="AH670" s="2">
        <f>'Weekly Stats'!AH670*'Pts Per'!AC$2</f>
        <v>0</v>
      </c>
    </row>
    <row r="671" spans="1:34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  <c r="AH671" s="2">
        <f>'Weekly Stats'!AH671*'Pts Per'!AC$2</f>
        <v>0</v>
      </c>
    </row>
    <row r="672" spans="1:34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  <c r="AH672" s="2">
        <f>'Weekly Stats'!AH672*'Pts Per'!AC$2</f>
        <v>0</v>
      </c>
    </row>
    <row r="673" spans="1:34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  <c r="AH673" s="2">
        <f>'Weekly Stats'!AH673*'Pts Per'!AC$2</f>
        <v>0</v>
      </c>
    </row>
    <row r="674" spans="1:34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2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2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  <c r="AH674" s="2">
        <f>'Weekly Stats'!AH674*'Pts Per'!AC$2</f>
        <v>0</v>
      </c>
    </row>
    <row r="675" spans="1:34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4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1</v>
      </c>
      <c r="AD675" s="2">
        <f>'Weekly Stats'!AD675*'Pts Per'!Y$2</f>
        <v>0</v>
      </c>
      <c r="AE675" s="2">
        <f>'Weekly Stats'!AE675*'Pts Per'!Z$2</f>
        <v>3</v>
      </c>
      <c r="AF675" s="2">
        <f>'Weekly Stats'!AF675*'Pts Per'!AA$2</f>
        <v>0</v>
      </c>
      <c r="AG675" s="2">
        <f>'Weekly Stats'!AG675*'Pts Per'!AB$2</f>
        <v>0</v>
      </c>
      <c r="AH675" s="2">
        <f>'Weekly Stats'!AH675*'Pts Per'!AC$2</f>
        <v>0</v>
      </c>
    </row>
    <row r="676" spans="1:34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  <c r="AH676" s="2">
        <f>'Weekly Stats'!AH676*'Pts Per'!AC$2</f>
        <v>0</v>
      </c>
    </row>
    <row r="677" spans="1:34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11.54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4</v>
      </c>
      <c r="I677" s="2">
        <f>'Weekly Stats'!I677*'Pts Per'!D$2</f>
        <v>0</v>
      </c>
      <c r="J677" s="2">
        <f>'Weekly Stats'!J677*'Pts Per'!E$2</f>
        <v>4.84</v>
      </c>
      <c r="K677" s="2">
        <f>'Weekly Stats'!K677*'Pts Per'!F$2</f>
        <v>0</v>
      </c>
      <c r="L677" s="2">
        <f>'Weekly Stats'!L677*'Pts Per'!G$2</f>
        <v>2.7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  <c r="AH677" s="2">
        <f>'Weekly Stats'!AH677*'Pts Per'!AC$2</f>
        <v>0</v>
      </c>
    </row>
    <row r="678" spans="1:34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  <c r="AH678" s="2">
        <f>'Weekly Stats'!AH678*'Pts Per'!AC$2</f>
        <v>0</v>
      </c>
    </row>
    <row r="679" spans="1:34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17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6.2</v>
      </c>
      <c r="M679" s="2">
        <f>'Weekly Stats'!M679*'Pts Per'!H$2</f>
        <v>6</v>
      </c>
      <c r="N679" s="2">
        <f>'Weekly Stats'!N679*'Pts Per'!I$2</f>
        <v>0.5</v>
      </c>
      <c r="O679" s="2">
        <f>'Weekly Stats'!O679*'Pts Per'!J$2</f>
        <v>0</v>
      </c>
      <c r="P679" s="2">
        <f>'Weekly Stats'!P679*'Pts Per'!K$2</f>
        <v>4.3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  <c r="AH679" s="2">
        <f>'Weekly Stats'!AH679*'Pts Per'!AC$2</f>
        <v>0</v>
      </c>
    </row>
    <row r="680" spans="1:34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0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0</v>
      </c>
      <c r="O680" s="2">
        <f>'Weekly Stats'!O680*'Pts Per'!J$2</f>
        <v>0</v>
      </c>
      <c r="P680" s="2">
        <f>'Weekly Stats'!P680*'Pts Per'!K$2</f>
        <v>0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  <c r="AH680" s="2">
        <f>'Weekly Stats'!AH680*'Pts Per'!AC$2</f>
        <v>0</v>
      </c>
    </row>
    <row r="681" spans="1:34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  <c r="AH681" s="2">
        <f>'Weekly Stats'!AH681*'Pts Per'!AC$2</f>
        <v>0</v>
      </c>
    </row>
    <row r="682" spans="1:34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  <c r="AH682" s="2">
        <f>'Weekly Stats'!AH682*'Pts Per'!AC$2</f>
        <v>0</v>
      </c>
    </row>
    <row r="683" spans="1:34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11.7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1</v>
      </c>
      <c r="O683" s="2">
        <f>'Weekly Stats'!O683*'Pts Per'!J$2</f>
        <v>6</v>
      </c>
      <c r="P683" s="2">
        <f>'Weekly Stats'!P683*'Pts Per'!K$2</f>
        <v>4.7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  <c r="AH683" s="2">
        <f>'Weekly Stats'!AH683*'Pts Per'!AC$2</f>
        <v>0</v>
      </c>
    </row>
    <row r="684" spans="1:34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2.4000000000000004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0.5</v>
      </c>
      <c r="O684" s="2">
        <f>'Weekly Stats'!O684*'Pts Per'!J$2</f>
        <v>0</v>
      </c>
      <c r="P684" s="2">
        <f>'Weekly Stats'!P684*'Pts Per'!K$2</f>
        <v>1.9000000000000001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  <c r="AH684" s="2">
        <f>'Weekly Stats'!AH684*'Pts Per'!AC$2</f>
        <v>0</v>
      </c>
    </row>
    <row r="685" spans="1:34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  <c r="AH685" s="2">
        <f>'Weekly Stats'!AH685*'Pts Per'!AC$2</f>
        <v>0</v>
      </c>
    </row>
    <row r="686" spans="1:34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6.2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4.7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1.5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  <c r="AH686" s="2">
        <f>'Weekly Stats'!AH686*'Pts Per'!AC$2</f>
        <v>0</v>
      </c>
    </row>
    <row r="687" spans="1:34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1.7000000000000002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0.5</v>
      </c>
      <c r="O687" s="2">
        <f>'Weekly Stats'!O687*'Pts Per'!J$2</f>
        <v>0</v>
      </c>
      <c r="P687" s="2">
        <f>'Weekly Stats'!P687*'Pts Per'!K$2</f>
        <v>1.2000000000000002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  <c r="AH687" s="2">
        <f>'Weekly Stats'!AH687*'Pts Per'!AC$2</f>
        <v>0</v>
      </c>
    </row>
    <row r="688" spans="1:34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  <c r="AH688" s="2">
        <f>'Weekly Stats'!AH688*'Pts Per'!AC$2</f>
        <v>0</v>
      </c>
    </row>
    <row r="689" spans="1:34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  <c r="AH689" s="2">
        <f>'Weekly Stats'!AH689*'Pts Per'!AC$2</f>
        <v>0</v>
      </c>
    </row>
    <row r="690" spans="1:34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  <c r="AH690" s="2">
        <f>'Weekly Stats'!AH690*'Pts Per'!AC$2</f>
        <v>0</v>
      </c>
    </row>
    <row r="691" spans="1:34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0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0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  <c r="AH691" s="2">
        <f>'Weekly Stats'!AH691*'Pts Per'!AC$2</f>
        <v>0</v>
      </c>
    </row>
    <row r="692" spans="1:34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  <c r="AH692" s="2">
        <f>'Weekly Stats'!AH692*'Pts Per'!AC$2</f>
        <v>0</v>
      </c>
    </row>
    <row r="693" spans="1:34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  <c r="AH693" s="2">
        <f>'Weekly Stats'!AH693*'Pts Per'!AC$2</f>
        <v>0</v>
      </c>
    </row>
    <row r="694" spans="1:34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0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0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  <c r="AH694" s="2">
        <f>'Weekly Stats'!AH694*'Pts Per'!AC$2</f>
        <v>0</v>
      </c>
    </row>
    <row r="695" spans="1:34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  <c r="AH695" s="2">
        <f>'Weekly Stats'!AH695*'Pts Per'!AC$2</f>
        <v>0</v>
      </c>
    </row>
    <row r="696" spans="1:34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  <c r="AH696" s="2">
        <f>'Weekly Stats'!AH696*'Pts Per'!AC$2</f>
        <v>0</v>
      </c>
    </row>
    <row r="697" spans="1:34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  <c r="AH697" s="2">
        <f>'Weekly Stats'!AH697*'Pts Per'!AC$2</f>
        <v>0</v>
      </c>
    </row>
    <row r="698" spans="1:34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  <c r="AH698" s="2">
        <f>'Weekly Stats'!AH698*'Pts Per'!AC$2</f>
        <v>0</v>
      </c>
    </row>
    <row r="699" spans="1:34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  <c r="AH699" s="2">
        <f>'Weekly Stats'!AH699*'Pts Per'!AC$2</f>
        <v>0</v>
      </c>
    </row>
    <row r="700" spans="1:34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3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3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  <c r="AH700" s="2">
        <f>'Weekly Stats'!AH700*'Pts Per'!AC$2</f>
        <v>0</v>
      </c>
    </row>
    <row r="701" spans="1:34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  <c r="AH701" s="2">
        <f>'Weekly Stats'!AH701*'Pts Per'!AC$2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24" t="s">
        <v>338</v>
      </c>
      <c r="G2" s="24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24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24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24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24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24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24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24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24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24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24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24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24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24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24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24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24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24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24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24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24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24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24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24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24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24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24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24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Team Stats</vt:lpstr>
      <vt:lpstr>Weekly Stats</vt:lpstr>
      <vt:lpstr>Pts Per</vt:lpstr>
      <vt:lpstr>TFO-FF Roster</vt:lpstr>
      <vt:lpstr>IP</vt:lpstr>
      <vt:lpstr>RLA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DeVore</cp:lastModifiedBy>
  <dcterms:created xsi:type="dcterms:W3CDTF">2015-01-08T16:12:14Z</dcterms:created>
  <dcterms:modified xsi:type="dcterms:W3CDTF">2016-02-15T01:36:07Z</dcterms:modified>
</cp:coreProperties>
</file>