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-45" windowWidth="16185" windowHeight="13725" activeTab="1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4" hidden="1">'Pts Per'!$A$5:$I$5</definedName>
    <definedName name="_xlnm._FilterDatabase" localSheetId="0" hidden="1">Standings!$A$1:$T$1</definedName>
    <definedName name="_xlnm._FilterDatabase" localSheetId="7" hidden="1">'Team Stats'!$A$1:$K$1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Weekly!$R$3:$W$3</definedName>
  </definedNames>
  <calcPr calcId="145621"/>
</workbook>
</file>

<file path=xl/calcChain.xml><?xml version="1.0" encoding="utf-8"?>
<calcChain xmlns="http://schemas.openxmlformats.org/spreadsheetml/2006/main">
  <c r="D22" i="4" l="1"/>
  <c r="D11" i="4"/>
  <c r="C22" i="4"/>
  <c r="C11" i="4"/>
  <c r="F2" i="5" l="1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X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X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X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X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X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X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X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X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X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X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X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X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X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X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X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X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X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X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X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X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X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X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X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X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X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X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X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X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X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X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X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X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X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X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X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X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X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X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X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X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X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X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X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X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X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X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X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X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X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X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X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X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X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X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X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X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X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X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X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X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X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X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X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X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X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X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X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X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X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X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X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X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X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X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X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X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X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X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X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X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X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X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X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X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X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X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X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X701" i="5"/>
  <c r="Y701" i="5"/>
  <c r="Z701" i="5"/>
  <c r="AA701" i="5"/>
  <c r="AB701" i="5"/>
  <c r="AC701" i="5"/>
  <c r="AD701" i="5"/>
  <c r="AE701" i="5"/>
  <c r="AF701" i="5"/>
  <c r="AG701" i="5"/>
  <c r="G22" i="4" l="1"/>
  <c r="G23" i="4"/>
  <c r="G11" i="4"/>
  <c r="L99" i="10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9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13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17" i="10" s="1"/>
  <c r="E67" i="10"/>
  <c r="S10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2" i="12"/>
  <c r="C5" i="12"/>
  <c r="C3" i="12"/>
  <c r="C8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4" i="12"/>
  <c r="C4" i="12"/>
  <c r="C7" i="12"/>
  <c r="C15" i="12"/>
  <c r="C13" i="12"/>
  <c r="C9" i="12"/>
  <c r="C10" i="12"/>
  <c r="C2" i="12"/>
  <c r="C6" i="12"/>
  <c r="C11" i="12"/>
  <c r="M56" i="10"/>
  <c r="S5" i="10" s="1"/>
  <c r="E56" i="10"/>
  <c r="S7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6" i="10" s="1"/>
  <c r="E45" i="10"/>
  <c r="S15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12" i="10" s="1"/>
  <c r="E34" i="10"/>
  <c r="S14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8" i="10" s="1"/>
  <c r="E23" i="10"/>
  <c r="S4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9" i="12" l="1"/>
  <c r="A11" i="12"/>
  <c r="A6" i="12"/>
  <c r="A13" i="12"/>
  <c r="A14" i="12"/>
  <c r="A2" i="12"/>
  <c r="A15" i="12"/>
  <c r="A10" i="12"/>
  <c r="A7" i="12"/>
  <c r="A3" i="12"/>
  <c r="A4" i="12"/>
  <c r="A8" i="12"/>
  <c r="A12" i="12"/>
  <c r="A5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11" i="10" s="1"/>
  <c r="E12" i="10"/>
  <c r="S6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G17" i="7" l="1"/>
  <c r="D9" i="4"/>
  <c r="F9" i="4" s="1"/>
  <c r="D13" i="4"/>
  <c r="F13" i="4" s="1"/>
  <c r="D23" i="4"/>
  <c r="F23" i="4" s="1"/>
  <c r="D14" i="4"/>
  <c r="F14" i="4" s="1"/>
  <c r="D24" i="4"/>
  <c r="F24" i="4" s="1"/>
  <c r="D30" i="4"/>
  <c r="F30" i="4" s="1"/>
  <c r="D8" i="4"/>
  <c r="F8" i="4" s="1"/>
  <c r="D18" i="4"/>
  <c r="F18" i="4" s="1"/>
  <c r="D26" i="4"/>
  <c r="F26" i="4" s="1"/>
  <c r="D6" i="4"/>
  <c r="F6" i="4" s="1"/>
  <c r="D28" i="4"/>
  <c r="F28" i="4" s="1"/>
  <c r="D17" i="4"/>
  <c r="F17" i="4" s="1"/>
  <c r="D15" i="4"/>
  <c r="F15" i="4" s="1"/>
  <c r="D32" i="4"/>
  <c r="F32" i="4" s="1"/>
  <c r="D33" i="4"/>
  <c r="F33" i="4" s="1"/>
  <c r="D19" i="4"/>
  <c r="F19" i="4" s="1"/>
  <c r="D29" i="4"/>
  <c r="F29" i="4" s="1"/>
  <c r="D7" i="4"/>
  <c r="F7" i="4" s="1"/>
  <c r="D31" i="4"/>
  <c r="F31" i="4" s="1"/>
  <c r="D12" i="4"/>
  <c r="F12" i="4" s="1"/>
  <c r="D21" i="4"/>
  <c r="F21" i="4" s="1"/>
  <c r="D25" i="4"/>
  <c r="F25" i="4" s="1"/>
  <c r="D10" i="4"/>
  <c r="F10" i="4" s="1"/>
  <c r="F11" i="4"/>
  <c r="F22" i="4"/>
  <c r="D16" i="4"/>
  <c r="F16" i="4" s="1"/>
  <c r="D20" i="4"/>
  <c r="F20" i="4" s="1"/>
  <c r="D27" i="4"/>
  <c r="F27" i="4" s="1"/>
  <c r="C9" i="4"/>
  <c r="E9" i="4" s="1"/>
  <c r="C13" i="4"/>
  <c r="E13" i="4" s="1"/>
  <c r="C23" i="4"/>
  <c r="E23" i="4" s="1"/>
  <c r="C14" i="4"/>
  <c r="E14" i="4" s="1"/>
  <c r="C24" i="4"/>
  <c r="E24" i="4" s="1"/>
  <c r="C30" i="4"/>
  <c r="E30" i="4" s="1"/>
  <c r="C8" i="4"/>
  <c r="E8" i="4" s="1"/>
  <c r="C18" i="4"/>
  <c r="E18" i="4" s="1"/>
  <c r="C26" i="4"/>
  <c r="E26" i="4" s="1"/>
  <c r="C6" i="4"/>
  <c r="E6" i="4" s="1"/>
  <c r="C28" i="4"/>
  <c r="E28" i="4" s="1"/>
  <c r="C17" i="4"/>
  <c r="E17" i="4" s="1"/>
  <c r="C15" i="4"/>
  <c r="E15" i="4" s="1"/>
  <c r="C32" i="4"/>
  <c r="E32" i="4" s="1"/>
  <c r="C33" i="4"/>
  <c r="E33" i="4" s="1"/>
  <c r="C19" i="4"/>
  <c r="E19" i="4" s="1"/>
  <c r="C29" i="4"/>
  <c r="E29" i="4" s="1"/>
  <c r="C7" i="4"/>
  <c r="E7" i="4" s="1"/>
  <c r="C31" i="4"/>
  <c r="E31" i="4" s="1"/>
  <c r="C12" i="4"/>
  <c r="E12" i="4" s="1"/>
  <c r="C21" i="4"/>
  <c r="E21" i="4" s="1"/>
  <c r="C25" i="4"/>
  <c r="E25" i="4" s="1"/>
  <c r="C10" i="4"/>
  <c r="E10" i="4" s="1"/>
  <c r="E11" i="4"/>
  <c r="E22" i="4"/>
  <c r="C16" i="4"/>
  <c r="E16" i="4" s="1"/>
  <c r="C20" i="4"/>
  <c r="E20" i="4" s="1"/>
  <c r="C27" i="4"/>
  <c r="E27" i="4" s="1"/>
  <c r="E2" i="5" l="1"/>
  <c r="E601" i="5"/>
  <c r="D486" i="6" s="1"/>
  <c r="E529" i="5"/>
  <c r="D6" i="6" s="1"/>
  <c r="E689" i="5"/>
  <c r="D225" i="6" s="1"/>
  <c r="E687" i="5"/>
  <c r="D160" i="6" s="1"/>
  <c r="E679" i="5"/>
  <c r="D45" i="6" s="1"/>
  <c r="E655" i="5"/>
  <c r="D27" i="6" s="1"/>
  <c r="E653" i="5"/>
  <c r="D81" i="6" s="1"/>
  <c r="E651" i="5"/>
  <c r="E647" i="5"/>
  <c r="E645" i="5"/>
  <c r="E639" i="5"/>
  <c r="E637" i="5"/>
  <c r="E635" i="5"/>
  <c r="E629" i="5"/>
  <c r="H22" i="4"/>
  <c r="E627" i="5"/>
  <c r="E625" i="5"/>
  <c r="E617" i="5"/>
  <c r="E615" i="5"/>
  <c r="E613" i="5"/>
  <c r="E603" i="5"/>
  <c r="E599" i="5"/>
  <c r="D293" i="6" s="1"/>
  <c r="E597" i="5"/>
  <c r="D400" i="6" s="1"/>
  <c r="E595" i="5"/>
  <c r="D232" i="6" s="1"/>
  <c r="E593" i="5"/>
  <c r="D240" i="6" s="1"/>
  <c r="E589" i="5"/>
  <c r="D408" i="6" s="1"/>
  <c r="E581" i="5"/>
  <c r="D94" i="6" s="1"/>
  <c r="E579" i="5"/>
  <c r="D328" i="6" s="1"/>
  <c r="E571" i="5"/>
  <c r="D337" i="6" s="1"/>
  <c r="E563" i="5"/>
  <c r="D605" i="6" s="1"/>
  <c r="E561" i="5"/>
  <c r="D203" i="6" s="1"/>
  <c r="E557" i="5"/>
  <c r="D261" i="6" s="1"/>
  <c r="E555" i="5"/>
  <c r="D358" i="6" s="1"/>
  <c r="E549" i="5"/>
  <c r="D680" i="6" s="1"/>
  <c r="E547" i="5"/>
  <c r="D684" i="6" s="1"/>
  <c r="E543" i="5"/>
  <c r="D687" i="6" s="1"/>
  <c r="E541" i="5"/>
  <c r="D693" i="6" s="1"/>
  <c r="E537" i="5"/>
  <c r="D90" i="6" s="1"/>
  <c r="E535" i="5"/>
  <c r="D688" i="6" s="1"/>
  <c r="E531" i="5"/>
  <c r="D692" i="6" s="1"/>
  <c r="G21" i="4"/>
  <c r="H21" i="4" s="1"/>
  <c r="E527" i="5"/>
  <c r="D266" i="6" s="1"/>
  <c r="E525" i="5"/>
  <c r="D106" i="6" s="1"/>
  <c r="E523" i="5"/>
  <c r="D694" i="6" s="1"/>
  <c r="E521" i="5"/>
  <c r="D515" i="6" s="1"/>
  <c r="E519" i="5"/>
  <c r="D213" i="6" s="1"/>
  <c r="E517" i="5"/>
  <c r="D696" i="6" s="1"/>
  <c r="E515" i="5"/>
  <c r="D215" i="6" s="1"/>
  <c r="E513" i="5"/>
  <c r="D452" i="6" s="1"/>
  <c r="E511" i="5"/>
  <c r="D575" i="6" s="1"/>
  <c r="E509" i="5"/>
  <c r="D150" i="6" s="1"/>
  <c r="E507" i="5"/>
  <c r="D262" i="6" s="1"/>
  <c r="E503" i="5"/>
  <c r="D583" i="6" s="1"/>
  <c r="E501" i="5"/>
  <c r="D591" i="6" s="1"/>
  <c r="E499" i="5"/>
  <c r="D535" i="6" s="1"/>
  <c r="E497" i="5"/>
  <c r="D618" i="6" s="1"/>
  <c r="E495" i="5"/>
  <c r="D310" i="6" s="1"/>
  <c r="E493" i="5"/>
  <c r="D629" i="6" s="1"/>
  <c r="E491" i="5"/>
  <c r="D676" i="6" s="1"/>
  <c r="E489" i="5"/>
  <c r="D607" i="6" s="1"/>
  <c r="E487" i="5"/>
  <c r="D80" i="6" s="1"/>
  <c r="E485" i="5"/>
  <c r="D666" i="6" s="1"/>
  <c r="E483" i="5"/>
  <c r="D69" i="6" s="1"/>
  <c r="E481" i="5"/>
  <c r="D499" i="6" s="1"/>
  <c r="E479" i="5"/>
  <c r="D18" i="6" s="1"/>
  <c r="G31" i="4"/>
  <c r="H31" i="4" s="1"/>
  <c r="E477" i="5"/>
  <c r="D37" i="6" s="1"/>
  <c r="E475" i="5"/>
  <c r="D127" i="6" s="1"/>
  <c r="E473" i="5"/>
  <c r="D606" i="6" s="1"/>
  <c r="E471" i="5"/>
  <c r="D541" i="6" s="1"/>
  <c r="E469" i="5"/>
  <c r="D181" i="6" s="1"/>
  <c r="E467" i="5"/>
  <c r="D621" i="6" s="1"/>
  <c r="E465" i="5"/>
  <c r="D565" i="6" s="1"/>
  <c r="E463" i="5"/>
  <c r="D483" i="6" s="1"/>
  <c r="E461" i="5"/>
  <c r="D660" i="6" s="1"/>
  <c r="E459" i="5"/>
  <c r="D51" i="6" s="1"/>
  <c r="E457" i="5"/>
  <c r="D353" i="6" s="1"/>
  <c r="E455" i="5"/>
  <c r="D113" i="6" s="1"/>
  <c r="E453" i="5"/>
  <c r="D493" i="6" s="1"/>
  <c r="E451" i="5"/>
  <c r="D333" i="6" s="1"/>
  <c r="E449" i="5"/>
  <c r="D489" i="6" s="1"/>
  <c r="E447" i="5"/>
  <c r="D469" i="6" s="1"/>
  <c r="E445" i="5"/>
  <c r="D579" i="6" s="1"/>
  <c r="E443" i="5"/>
  <c r="D557" i="6" s="1"/>
  <c r="E441" i="5"/>
  <c r="D556" i="6" s="1"/>
  <c r="E439" i="5"/>
  <c r="D349" i="6" s="1"/>
  <c r="E437" i="5"/>
  <c r="D406" i="6" s="1"/>
  <c r="E435" i="5"/>
  <c r="D578" i="6" s="1"/>
  <c r="E433" i="5"/>
  <c r="D398" i="6" s="1"/>
  <c r="E431" i="5"/>
  <c r="D23" i="6" s="1"/>
  <c r="E429" i="5"/>
  <c r="D274" i="6" s="1"/>
  <c r="G29" i="4"/>
  <c r="H29" i="4" s="1"/>
  <c r="E427" i="5"/>
  <c r="D159" i="6" s="1"/>
  <c r="E425" i="5"/>
  <c r="D78" i="6" s="1"/>
  <c r="E423" i="5"/>
  <c r="D427" i="6" s="1"/>
  <c r="E421" i="5"/>
  <c r="D185" i="6" s="1"/>
  <c r="E419" i="5"/>
  <c r="D432" i="6" s="1"/>
  <c r="E417" i="5"/>
  <c r="D431" i="6" s="1"/>
  <c r="E415" i="5"/>
  <c r="D585" i="6" s="1"/>
  <c r="E413" i="5"/>
  <c r="D423" i="6" s="1"/>
  <c r="E411" i="5"/>
  <c r="D421" i="6" s="1"/>
  <c r="E701" i="5"/>
  <c r="D544" i="6" s="1"/>
  <c r="E699" i="5"/>
  <c r="D476" i="6" s="1"/>
  <c r="E697" i="5"/>
  <c r="D589" i="6" s="1"/>
  <c r="E695" i="5"/>
  <c r="D247" i="6" s="1"/>
  <c r="E693" i="5"/>
  <c r="D563" i="6" s="1"/>
  <c r="E691" i="5"/>
  <c r="D194" i="6" s="1"/>
  <c r="E685" i="5"/>
  <c r="D546" i="6" s="1"/>
  <c r="E683" i="5"/>
  <c r="D141" i="6" s="1"/>
  <c r="E681" i="5"/>
  <c r="D285" i="6" s="1"/>
  <c r="G20" i="4"/>
  <c r="H20" i="4" s="1"/>
  <c r="E677" i="5"/>
  <c r="D55" i="6" s="1"/>
  <c r="E675" i="5"/>
  <c r="D130" i="6" s="1"/>
  <c r="E673" i="5"/>
  <c r="D294" i="6" s="1"/>
  <c r="E671" i="5"/>
  <c r="D385" i="6" s="1"/>
  <c r="E669" i="5"/>
  <c r="D156" i="6" s="1"/>
  <c r="E667" i="5"/>
  <c r="D599" i="6" s="1"/>
  <c r="E665" i="5"/>
  <c r="D533" i="6" s="1"/>
  <c r="E663" i="5"/>
  <c r="D553" i="6" s="1"/>
  <c r="E661" i="5"/>
  <c r="D561" i="6" s="1"/>
  <c r="E659" i="5"/>
  <c r="D38" i="6" s="1"/>
  <c r="E657" i="5"/>
  <c r="D350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209" i="6" s="1"/>
  <c r="E587" i="5"/>
  <c r="D172" i="6" s="1"/>
  <c r="E585" i="5"/>
  <c r="D509" i="6" s="1"/>
  <c r="E583" i="5"/>
  <c r="D73" i="6" s="1"/>
  <c r="G10" i="4"/>
  <c r="H10" i="4" s="1"/>
  <c r="E577" i="5"/>
  <c r="D265" i="6" s="1"/>
  <c r="E575" i="5"/>
  <c r="D212" i="6" s="1"/>
  <c r="E573" i="5"/>
  <c r="D436" i="6" s="1"/>
  <c r="E569" i="5"/>
  <c r="D309" i="6" s="1"/>
  <c r="E567" i="5"/>
  <c r="D258" i="6" s="1"/>
  <c r="E565" i="5"/>
  <c r="D670" i="6" s="1"/>
  <c r="E559" i="5"/>
  <c r="D269" i="6" s="1"/>
  <c r="E553" i="5"/>
  <c r="D111" i="6" s="1"/>
  <c r="E551" i="5"/>
  <c r="D685" i="6" s="1"/>
  <c r="E545" i="5"/>
  <c r="D683" i="6" s="1"/>
  <c r="E539" i="5"/>
  <c r="D255" i="6" s="1"/>
  <c r="E533" i="5"/>
  <c r="D16" i="6" s="1"/>
  <c r="G27" i="4"/>
  <c r="H27" i="4" s="1"/>
  <c r="E700" i="5"/>
  <c r="D99" i="6" s="1"/>
  <c r="E698" i="5"/>
  <c r="D175" i="6" s="1"/>
  <c r="E696" i="5"/>
  <c r="D180" i="6" s="1"/>
  <c r="E694" i="5"/>
  <c r="D313" i="6" s="1"/>
  <c r="E692" i="5"/>
  <c r="D530" i="6" s="1"/>
  <c r="E690" i="5"/>
  <c r="D319" i="6" s="1"/>
  <c r="E688" i="5"/>
  <c r="D356" i="6" s="1"/>
  <c r="E686" i="5"/>
  <c r="D110" i="6" s="1"/>
  <c r="E684" i="5"/>
  <c r="D50" i="6" s="1"/>
  <c r="E682" i="5"/>
  <c r="D342" i="6" s="1"/>
  <c r="E680" i="5"/>
  <c r="D58" i="6" s="1"/>
  <c r="E678" i="5"/>
  <c r="D628" i="6" s="1"/>
  <c r="E676" i="5"/>
  <c r="D365" i="6" s="1"/>
  <c r="E674" i="5"/>
  <c r="D192" i="6" s="1"/>
  <c r="E672" i="5"/>
  <c r="D664" i="6" s="1"/>
  <c r="E670" i="5"/>
  <c r="D478" i="6" s="1"/>
  <c r="E668" i="5"/>
  <c r="D216" i="6" s="1"/>
  <c r="E666" i="5"/>
  <c r="D334" i="6" s="1"/>
  <c r="E664" i="5"/>
  <c r="D564" i="6" s="1"/>
  <c r="E662" i="5"/>
  <c r="D550" i="6" s="1"/>
  <c r="E660" i="5"/>
  <c r="D622" i="6" s="1"/>
  <c r="E658" i="5"/>
  <c r="D118" i="6" s="1"/>
  <c r="E656" i="5"/>
  <c r="D498" i="6" s="1"/>
  <c r="E654" i="5"/>
  <c r="D54" i="6" s="1"/>
  <c r="G16" i="4"/>
  <c r="H16" i="4" s="1"/>
  <c r="E652" i="5"/>
  <c r="D280" i="6" s="1"/>
  <c r="E650" i="5"/>
  <c r="D104" i="6" s="1"/>
  <c r="E648" i="5"/>
  <c r="D450" i="6" s="1"/>
  <c r="E646" i="5"/>
  <c r="D487" i="6" s="1"/>
  <c r="E644" i="5"/>
  <c r="D312" i="6" s="1"/>
  <c r="E642" i="5"/>
  <c r="D524" i="6" s="1"/>
  <c r="E640" i="5"/>
  <c r="D345" i="6" s="1"/>
  <c r="E638" i="5"/>
  <c r="D540" i="6" s="1"/>
  <c r="E636" i="5"/>
  <c r="D698" i="6" s="1"/>
  <c r="E634" i="5"/>
  <c r="E632" i="5"/>
  <c r="D597" i="6" s="1"/>
  <c r="E630" i="5"/>
  <c r="D161" i="6" s="1"/>
  <c r="E628" i="5"/>
  <c r="D494" i="6" s="1"/>
  <c r="E626" i="5"/>
  <c r="D386" i="6" s="1"/>
  <c r="E624" i="5"/>
  <c r="D382" i="6" s="1"/>
  <c r="E622" i="5"/>
  <c r="D157" i="6" s="1"/>
  <c r="E620" i="5"/>
  <c r="D237" i="6" s="1"/>
  <c r="E618" i="5"/>
  <c r="E616" i="5"/>
  <c r="D380" i="6" s="1"/>
  <c r="E614" i="5"/>
  <c r="E612" i="5"/>
  <c r="D392" i="6" s="1"/>
  <c r="E610" i="5"/>
  <c r="D630" i="6" s="1"/>
  <c r="E608" i="5"/>
  <c r="D519" i="6" s="1"/>
  <c r="E606" i="5"/>
  <c r="D83" i="6" s="1"/>
  <c r="E604" i="5"/>
  <c r="D3" i="6" s="1"/>
  <c r="H11" i="4"/>
  <c r="E602" i="5"/>
  <c r="D201" i="6" s="1"/>
  <c r="E600" i="5"/>
  <c r="D123" i="6" s="1"/>
  <c r="E598" i="5"/>
  <c r="D528" i="6" s="1"/>
  <c r="E596" i="5"/>
  <c r="D177" i="6" s="1"/>
  <c r="E594" i="5"/>
  <c r="D242" i="6" s="1"/>
  <c r="E592" i="5"/>
  <c r="D298" i="6" s="1"/>
  <c r="E590" i="5"/>
  <c r="D307" i="6" s="1"/>
  <c r="E588" i="5"/>
  <c r="D202" i="6" s="1"/>
  <c r="E586" i="5"/>
  <c r="D587" i="6" s="1"/>
  <c r="E584" i="5"/>
  <c r="D135" i="6" s="1"/>
  <c r="E582" i="5"/>
  <c r="D132" i="6" s="1"/>
  <c r="E580" i="5"/>
  <c r="D11" i="6" s="1"/>
  <c r="E578" i="5"/>
  <c r="D102" i="6" s="1"/>
  <c r="E576" i="5"/>
  <c r="D390" i="6" s="1"/>
  <c r="E574" i="5"/>
  <c r="D613" i="6" s="1"/>
  <c r="E572" i="5"/>
  <c r="D640" i="6" s="1"/>
  <c r="E570" i="5"/>
  <c r="D394" i="6" s="1"/>
  <c r="E568" i="5"/>
  <c r="D329" i="6" s="1"/>
  <c r="E566" i="5"/>
  <c r="D219" i="6" s="1"/>
  <c r="E564" i="5"/>
  <c r="D405" i="6" s="1"/>
  <c r="E562" i="5"/>
  <c r="D211" i="6" s="1"/>
  <c r="E560" i="5"/>
  <c r="D241" i="6" s="1"/>
  <c r="E558" i="5"/>
  <c r="D63" i="6" s="1"/>
  <c r="E556" i="5"/>
  <c r="D166" i="6" s="1"/>
  <c r="E554" i="5"/>
  <c r="D163" i="6" s="1"/>
  <c r="G25" i="4"/>
  <c r="H25" i="4" s="1"/>
  <c r="E552" i="5"/>
  <c r="D700" i="6" s="1"/>
  <c r="E550" i="5"/>
  <c r="D128" i="6" s="1"/>
  <c r="E548" i="5"/>
  <c r="D681" i="6" s="1"/>
  <c r="E546" i="5"/>
  <c r="D686" i="6" s="1"/>
  <c r="E544" i="5"/>
  <c r="D257" i="6" s="1"/>
  <c r="E542" i="5"/>
  <c r="D256" i="6" s="1"/>
  <c r="E540" i="5"/>
  <c r="D682" i="6" s="1"/>
  <c r="E538" i="5"/>
  <c r="D689" i="6" s="1"/>
  <c r="E536" i="5"/>
  <c r="D690" i="6" s="1"/>
  <c r="E534" i="5"/>
  <c r="D72" i="6" s="1"/>
  <c r="E532" i="5"/>
  <c r="D691" i="6" s="1"/>
  <c r="E530" i="5"/>
  <c r="D53" i="6" s="1"/>
  <c r="E528" i="5"/>
  <c r="D25" i="6" s="1"/>
  <c r="E526" i="5"/>
  <c r="D661" i="6" s="1"/>
  <c r="E524" i="5"/>
  <c r="D468" i="6" s="1"/>
  <c r="E522" i="5"/>
  <c r="D580" i="6" s="1"/>
  <c r="E520" i="5"/>
  <c r="D582" i="6" s="1"/>
  <c r="E518" i="5"/>
  <c r="D662" i="6" s="1"/>
  <c r="E516" i="5"/>
  <c r="D299" i="6" s="1"/>
  <c r="E514" i="5"/>
  <c r="D238" i="6" s="1"/>
  <c r="E512" i="5"/>
  <c r="D149" i="6" s="1"/>
  <c r="E510" i="5"/>
  <c r="D120" i="6" s="1"/>
  <c r="E508" i="5"/>
  <c r="D264" i="6" s="1"/>
  <c r="E506" i="5"/>
  <c r="D511" i="6" s="1"/>
  <c r="E504" i="5"/>
  <c r="D9" i="6" s="1"/>
  <c r="G12" i="4"/>
  <c r="H12" i="4" s="1"/>
  <c r="E502" i="5"/>
  <c r="D109" i="6" s="1"/>
  <c r="E409" i="5"/>
  <c r="D33" i="6" s="1"/>
  <c r="E407" i="5"/>
  <c r="D428" i="6" s="1"/>
  <c r="E405" i="5"/>
  <c r="D147" i="6" s="1"/>
  <c r="E403" i="5"/>
  <c r="D584" i="6" s="1"/>
  <c r="E401" i="5"/>
  <c r="D384" i="6" s="1"/>
  <c r="E399" i="5"/>
  <c r="D178" i="6" s="1"/>
  <c r="E397" i="5"/>
  <c r="D89" i="6" s="1"/>
  <c r="E395" i="5"/>
  <c r="D531" i="6" s="1"/>
  <c r="E393" i="5"/>
  <c r="D239" i="6" s="1"/>
  <c r="E391" i="5"/>
  <c r="D596" i="6" s="1"/>
  <c r="E389" i="5"/>
  <c r="D507" i="6" s="1"/>
  <c r="E387" i="5"/>
  <c r="D171" i="6" s="1"/>
  <c r="E385" i="5"/>
  <c r="D639" i="6" s="1"/>
  <c r="E383" i="5"/>
  <c r="D31" i="6" s="1"/>
  <c r="E381" i="5"/>
  <c r="D359" i="6" s="1"/>
  <c r="E379" i="5"/>
  <c r="D547" i="6" s="1"/>
  <c r="G33" i="4"/>
  <c r="H33" i="4" s="1"/>
  <c r="E377" i="5"/>
  <c r="D4" i="6" s="1"/>
  <c r="E375" i="5"/>
  <c r="D105" i="6" s="1"/>
  <c r="E373" i="5"/>
  <c r="D348" i="6" s="1"/>
  <c r="E371" i="5"/>
  <c r="D627" i="6" s="1"/>
  <c r="E369" i="5"/>
  <c r="D221" i="6" s="1"/>
  <c r="E367" i="5"/>
  <c r="D516" i="6" s="1"/>
  <c r="E365" i="5"/>
  <c r="D502" i="6" s="1"/>
  <c r="E363" i="5"/>
  <c r="D513" i="6" s="1"/>
  <c r="E361" i="5"/>
  <c r="D443" i="6" s="1"/>
  <c r="E359" i="5"/>
  <c r="D17" i="6" s="1"/>
  <c r="E357" i="5"/>
  <c r="D444" i="6" s="1"/>
  <c r="E355" i="5"/>
  <c r="D65" i="6" s="1"/>
  <c r="E353" i="5"/>
  <c r="D395" i="6" s="1"/>
  <c r="E351" i="5"/>
  <c r="D426" i="6" s="1"/>
  <c r="E349" i="5"/>
  <c r="D354" i="6" s="1"/>
  <c r="E347" i="5"/>
  <c r="D569" i="6" s="1"/>
  <c r="E345" i="5"/>
  <c r="D568" i="6" s="1"/>
  <c r="E343" i="5"/>
  <c r="D355" i="6" s="1"/>
  <c r="E341" i="5"/>
  <c r="D678" i="6" s="1"/>
  <c r="E339" i="5"/>
  <c r="D567" i="6" s="1"/>
  <c r="E332" i="5"/>
  <c r="D425" i="6" s="1"/>
  <c r="E330" i="5"/>
  <c r="D331" i="6" s="1"/>
  <c r="E328" i="5"/>
  <c r="D611" i="6" s="1"/>
  <c r="G15" i="4"/>
  <c r="H15" i="4" s="1"/>
  <c r="E326" i="5"/>
  <c r="D651" i="6" s="1"/>
  <c r="E324" i="5"/>
  <c r="D376" i="6" s="1"/>
  <c r="E322" i="5"/>
  <c r="D259" i="6" s="1"/>
  <c r="E320" i="5"/>
  <c r="D581" i="6" s="1"/>
  <c r="E318" i="5"/>
  <c r="D306" i="6" s="1"/>
  <c r="E316" i="5"/>
  <c r="D315" i="6" s="1"/>
  <c r="E314" i="5"/>
  <c r="D490" i="6" s="1"/>
  <c r="E312" i="5"/>
  <c r="D200" i="6" s="1"/>
  <c r="E310" i="5"/>
  <c r="D95" i="6" s="1"/>
  <c r="E308" i="5"/>
  <c r="D28" i="6" s="1"/>
  <c r="E306" i="5"/>
  <c r="D168" i="6" s="1"/>
  <c r="E304" i="5"/>
  <c r="D270" i="6" s="1"/>
  <c r="E302" i="5"/>
  <c r="D36" i="6" s="1"/>
  <c r="E299" i="5"/>
  <c r="D525" i="6" s="1"/>
  <c r="E297" i="5"/>
  <c r="D291" i="6" s="1"/>
  <c r="E295" i="5"/>
  <c r="D593" i="6" s="1"/>
  <c r="E293" i="5"/>
  <c r="D249" i="6" s="1"/>
  <c r="E291" i="5"/>
  <c r="D560" i="6" s="1"/>
  <c r="E289" i="5"/>
  <c r="D246" i="6" s="1"/>
  <c r="E287" i="5"/>
  <c r="D289" i="6" s="1"/>
  <c r="E285" i="5"/>
  <c r="D101" i="6" s="1"/>
  <c r="E283" i="5"/>
  <c r="D26" i="6" s="1"/>
  <c r="E281" i="5"/>
  <c r="D133" i="6" s="1"/>
  <c r="E279" i="5"/>
  <c r="D61" i="6" s="1"/>
  <c r="G28" i="4"/>
  <c r="H28" i="4" s="1"/>
  <c r="E277" i="5"/>
  <c r="D74" i="6" s="1"/>
  <c r="E275" i="5"/>
  <c r="D224" i="6" s="1"/>
  <c r="E273" i="5"/>
  <c r="D357" i="6" s="1"/>
  <c r="E271" i="5"/>
  <c r="D409" i="6" s="1"/>
  <c r="E269" i="5"/>
  <c r="D480" i="6" s="1"/>
  <c r="E267" i="5"/>
  <c r="D351" i="6" s="1"/>
  <c r="E265" i="5"/>
  <c r="D566" i="6" s="1"/>
  <c r="E263" i="5"/>
  <c r="D633" i="6" s="1"/>
  <c r="E261" i="5"/>
  <c r="D529" i="6" s="1"/>
  <c r="E259" i="5"/>
  <c r="D138" i="6" s="1"/>
  <c r="E257" i="5"/>
  <c r="D388" i="6" s="1"/>
  <c r="E255" i="5"/>
  <c r="D505" i="6" s="1"/>
  <c r="E253" i="5"/>
  <c r="D590" i="6" s="1"/>
  <c r="E251" i="5"/>
  <c r="D523" i="6" s="1"/>
  <c r="E249" i="5"/>
  <c r="D188" i="6" s="1"/>
  <c r="E247" i="5"/>
  <c r="D455" i="6" s="1"/>
  <c r="E245" i="5"/>
  <c r="D456" i="6" s="1"/>
  <c r="E243" i="5"/>
  <c r="D322" i="6" s="1"/>
  <c r="E241" i="5"/>
  <c r="D454" i="6" s="1"/>
  <c r="E239" i="5"/>
  <c r="D562" i="6" s="1"/>
  <c r="E237" i="5"/>
  <c r="D283" i="6" s="1"/>
  <c r="E235" i="5"/>
  <c r="D114" i="6" s="1"/>
  <c r="E233" i="5"/>
  <c r="D206" i="6" s="1"/>
  <c r="E231" i="5"/>
  <c r="D96" i="6" s="1"/>
  <c r="E229" i="5"/>
  <c r="D21" i="6" s="1"/>
  <c r="G26" i="4"/>
  <c r="H26" i="4" s="1"/>
  <c r="E227" i="5"/>
  <c r="D66" i="6" s="1"/>
  <c r="E225" i="5"/>
  <c r="D88" i="6" s="1"/>
  <c r="E223" i="5"/>
  <c r="D481" i="6" s="1"/>
  <c r="E221" i="5"/>
  <c r="D183" i="6" s="1"/>
  <c r="E219" i="5"/>
  <c r="D231" i="6" s="1"/>
  <c r="E217" i="5"/>
  <c r="D226" i="6" s="1"/>
  <c r="E215" i="5"/>
  <c r="D460" i="6" s="1"/>
  <c r="E213" i="5"/>
  <c r="D659" i="6" s="1"/>
  <c r="E211" i="5"/>
  <c r="D679" i="6" s="1"/>
  <c r="E209" i="5"/>
  <c r="D46" i="6" s="1"/>
  <c r="E207" i="5"/>
  <c r="D603" i="6" s="1"/>
  <c r="E205" i="5"/>
  <c r="D15" i="6" s="1"/>
  <c r="E203" i="5"/>
  <c r="D506" i="6" s="1"/>
  <c r="E201" i="5"/>
  <c r="D520" i="6" s="1"/>
  <c r="E199" i="5"/>
  <c r="D191" i="6" s="1"/>
  <c r="E197" i="5"/>
  <c r="D228" i="6" s="1"/>
  <c r="E195" i="5"/>
  <c r="D335" i="6" s="1"/>
  <c r="E193" i="5"/>
  <c r="D485" i="6" s="1"/>
  <c r="E191" i="5"/>
  <c r="D220" i="6" s="1"/>
  <c r="E189" i="5"/>
  <c r="D235" i="6" s="1"/>
  <c r="E187" i="5"/>
  <c r="D137" i="6" s="1"/>
  <c r="E185" i="5"/>
  <c r="D477" i="6" s="1"/>
  <c r="E183" i="5"/>
  <c r="D19" i="6" s="1"/>
  <c r="E181" i="5"/>
  <c r="D600" i="6" s="1"/>
  <c r="E179" i="5"/>
  <c r="D112" i="6" s="1"/>
  <c r="E500" i="5"/>
  <c r="D126" i="6" s="1"/>
  <c r="E498" i="5"/>
  <c r="D534" i="6" s="1"/>
  <c r="E496" i="5"/>
  <c r="D655" i="6" s="1"/>
  <c r="E494" i="5"/>
  <c r="D601" i="6" s="1"/>
  <c r="E492" i="5"/>
  <c r="D326" i="6" s="1"/>
  <c r="E490" i="5"/>
  <c r="D594" i="6" s="1"/>
  <c r="E488" i="5"/>
  <c r="D617" i="6" s="1"/>
  <c r="E486" i="5"/>
  <c r="D403" i="6" s="1"/>
  <c r="E484" i="5"/>
  <c r="D162" i="6" s="1"/>
  <c r="E482" i="5"/>
  <c r="D140" i="6" s="1"/>
  <c r="E480" i="5"/>
  <c r="D619" i="6" s="1"/>
  <c r="E478" i="5"/>
  <c r="D514" i="6" s="1"/>
  <c r="E476" i="5"/>
  <c r="D657" i="6" s="1"/>
  <c r="E474" i="5"/>
  <c r="D176" i="6" s="1"/>
  <c r="E472" i="5"/>
  <c r="D292" i="6" s="1"/>
  <c r="E470" i="5"/>
  <c r="D361" i="6" s="1"/>
  <c r="E468" i="5"/>
  <c r="D574" i="6" s="1"/>
  <c r="E466" i="5"/>
  <c r="D572" i="6" s="1"/>
  <c r="E464" i="5"/>
  <c r="D244" i="6" s="1"/>
  <c r="E462" i="5"/>
  <c r="D276" i="6" s="1"/>
  <c r="E460" i="5"/>
  <c r="D559" i="6" s="1"/>
  <c r="E458" i="5"/>
  <c r="D10" i="6" s="1"/>
  <c r="E456" i="5"/>
  <c r="D344" i="6" s="1"/>
  <c r="E454" i="5"/>
  <c r="D119" i="6" s="1"/>
  <c r="G7" i="4"/>
  <c r="H7" i="4" s="1"/>
  <c r="E452" i="5"/>
  <c r="D12" i="6" s="1"/>
  <c r="E450" i="5"/>
  <c r="D210" i="6" s="1"/>
  <c r="E448" i="5"/>
  <c r="D441" i="6" s="1"/>
  <c r="E446" i="5"/>
  <c r="D554" i="6" s="1"/>
  <c r="E444" i="5"/>
  <c r="D317" i="6" s="1"/>
  <c r="E442" i="5"/>
  <c r="D250" i="6" s="1"/>
  <c r="E440" i="5"/>
  <c r="D586" i="6" s="1"/>
  <c r="E438" i="5"/>
  <c r="D442" i="6" s="1"/>
  <c r="E436" i="5"/>
  <c r="D360" i="6" s="1"/>
  <c r="E434" i="5"/>
  <c r="D116" i="6" s="1"/>
  <c r="E432" i="5"/>
  <c r="D642" i="6" s="1"/>
  <c r="E430" i="5"/>
  <c r="D620" i="6" s="1"/>
  <c r="E428" i="5"/>
  <c r="D500" i="6" s="1"/>
  <c r="E426" i="5"/>
  <c r="D573" i="6" s="1"/>
  <c r="E424" i="5"/>
  <c r="D424" i="6" s="1"/>
  <c r="E422" i="5"/>
  <c r="D229" i="6" s="1"/>
  <c r="E420" i="5"/>
  <c r="D420" i="6" s="1"/>
  <c r="E418" i="5"/>
  <c r="D287" i="6" s="1"/>
  <c r="E416" i="5"/>
  <c r="D429" i="6" s="1"/>
  <c r="E414" i="5"/>
  <c r="D214" i="6" s="1"/>
  <c r="E412" i="5"/>
  <c r="D422" i="6" s="1"/>
  <c r="E410" i="5"/>
  <c r="D284" i="6" s="1"/>
  <c r="E408" i="5"/>
  <c r="D14" i="6" s="1"/>
  <c r="E406" i="5"/>
  <c r="D419" i="6" s="1"/>
  <c r="E404" i="5"/>
  <c r="D97" i="6" s="1"/>
  <c r="G19" i="4"/>
  <c r="H19" i="4" s="1"/>
  <c r="E402" i="5"/>
  <c r="D30" i="6" s="1"/>
  <c r="E400" i="5"/>
  <c r="D77" i="6" s="1"/>
  <c r="E398" i="5"/>
  <c r="D174" i="6" s="1"/>
  <c r="E396" i="5"/>
  <c r="D320" i="6" s="1"/>
  <c r="E394" i="5"/>
  <c r="D253" i="6" s="1"/>
  <c r="E392" i="5"/>
  <c r="D532" i="6" s="1"/>
  <c r="E390" i="5"/>
  <c r="D626" i="6" s="1"/>
  <c r="E388" i="5"/>
  <c r="D366" i="6" s="1"/>
  <c r="E386" i="5"/>
  <c r="D488" i="6" s="1"/>
  <c r="E384" i="5"/>
  <c r="D52" i="6" s="1"/>
  <c r="E382" i="5"/>
  <c r="D464" i="6" s="1"/>
  <c r="E380" i="5"/>
  <c r="D164" i="6" s="1"/>
  <c r="E378" i="5"/>
  <c r="D462" i="6" s="1"/>
  <c r="E376" i="5"/>
  <c r="D445" i="6" s="1"/>
  <c r="E374" i="5"/>
  <c r="D449" i="6" s="1"/>
  <c r="E372" i="5"/>
  <c r="D389" i="6" s="1"/>
  <c r="E370" i="5"/>
  <c r="D615" i="6" s="1"/>
  <c r="E368" i="5"/>
  <c r="D288" i="6" s="1"/>
  <c r="E366" i="5"/>
  <c r="D158" i="6" s="1"/>
  <c r="E364" i="5"/>
  <c r="D227" i="6" s="1"/>
  <c r="E362" i="5"/>
  <c r="D512" i="6" s="1"/>
  <c r="E360" i="5"/>
  <c r="D447" i="6" s="1"/>
  <c r="E358" i="5"/>
  <c r="D7" i="6" s="1"/>
  <c r="E356" i="5"/>
  <c r="D122" i="6" s="1"/>
  <c r="E354" i="5"/>
  <c r="D695" i="6" s="1"/>
  <c r="G32" i="4"/>
  <c r="H32" i="4" s="1"/>
  <c r="E352" i="5"/>
  <c r="D8" i="6" s="1"/>
  <c r="E350" i="5"/>
  <c r="D125" i="6" s="1"/>
  <c r="E348" i="5"/>
  <c r="D186" i="6" s="1"/>
  <c r="E346" i="5"/>
  <c r="D197" i="6" s="1"/>
  <c r="E344" i="5"/>
  <c r="D248" i="6" s="1"/>
  <c r="E342" i="5"/>
  <c r="D434" i="6" s="1"/>
  <c r="E340" i="5"/>
  <c r="D430" i="6" s="1"/>
  <c r="E338" i="5"/>
  <c r="D439" i="6" s="1"/>
  <c r="E333" i="5"/>
  <c r="D100" i="6" s="1"/>
  <c r="E331" i="5"/>
  <c r="D64" i="6" s="1"/>
  <c r="E329" i="5"/>
  <c r="D13" i="6" s="1"/>
  <c r="E327" i="5"/>
  <c r="D29" i="6" s="1"/>
  <c r="E325" i="5"/>
  <c r="D143" i="6" s="1"/>
  <c r="E323" i="5"/>
  <c r="D187" i="6" s="1"/>
  <c r="E321" i="5"/>
  <c r="D471" i="6" s="1"/>
  <c r="E319" i="5"/>
  <c r="D336" i="6" s="1"/>
  <c r="E317" i="5"/>
  <c r="D316" i="6" s="1"/>
  <c r="E315" i="5"/>
  <c r="D435" i="6" s="1"/>
  <c r="E313" i="5"/>
  <c r="D491" i="6" s="1"/>
  <c r="E311" i="5"/>
  <c r="D391" i="6" s="1"/>
  <c r="E309" i="5"/>
  <c r="D79" i="6" s="1"/>
  <c r="E307" i="5"/>
  <c r="D62" i="6" s="1"/>
  <c r="E305" i="5"/>
  <c r="D290" i="6" s="1"/>
  <c r="E303" i="5"/>
  <c r="D503" i="6" s="1"/>
  <c r="G17" i="4"/>
  <c r="H17" i="4" s="1"/>
  <c r="E301" i="5"/>
  <c r="D552" i="6" s="1"/>
  <c r="E300" i="5"/>
  <c r="D152" i="6" s="1"/>
  <c r="E298" i="5"/>
  <c r="D437" i="6" s="1"/>
  <c r="E296" i="5"/>
  <c r="D595" i="6" s="1"/>
  <c r="E294" i="5"/>
  <c r="D254" i="6" s="1"/>
  <c r="E292" i="5"/>
  <c r="D675" i="6" s="1"/>
  <c r="E290" i="5"/>
  <c r="D667" i="6" s="1"/>
  <c r="E288" i="5"/>
  <c r="D373" i="6" s="1"/>
  <c r="E286" i="5"/>
  <c r="D484" i="6" s="1"/>
  <c r="E284" i="5"/>
  <c r="D282" i="6" s="1"/>
  <c r="E282" i="5"/>
  <c r="D543" i="6" s="1"/>
  <c r="E280" i="5"/>
  <c r="D305" i="6" s="1"/>
  <c r="E278" i="5"/>
  <c r="D346" i="6" s="1"/>
  <c r="E276" i="5"/>
  <c r="D598" i="6" s="1"/>
  <c r="E274" i="5"/>
  <c r="D522" i="6" s="1"/>
  <c r="E272" i="5"/>
  <c r="D410" i="6" s="1"/>
  <c r="E270" i="5"/>
  <c r="D352" i="6" s="1"/>
  <c r="E268" i="5"/>
  <c r="D368" i="6" s="1"/>
  <c r="E266" i="5"/>
  <c r="D463" i="6" s="1"/>
  <c r="E264" i="5"/>
  <c r="D625" i="6" s="1"/>
  <c r="E262" i="5"/>
  <c r="D268" i="6" s="1"/>
  <c r="E260" i="5"/>
  <c r="D369" i="6" s="1"/>
  <c r="E258" i="5"/>
  <c r="D271" i="6" s="1"/>
  <c r="E256" i="5"/>
  <c r="D39" i="6" s="1"/>
  <c r="E254" i="5"/>
  <c r="D42" i="6" s="1"/>
  <c r="G6" i="4"/>
  <c r="H6" i="4" s="1"/>
  <c r="E252" i="5"/>
  <c r="D701" i="6" s="1"/>
  <c r="E250" i="5"/>
  <c r="D154" i="6" s="1"/>
  <c r="E248" i="5"/>
  <c r="D637" i="6" s="1"/>
  <c r="E246" i="5"/>
  <c r="D577" i="6" s="1"/>
  <c r="E244" i="5"/>
  <c r="D609" i="6" s="1"/>
  <c r="E242" i="5"/>
  <c r="D371" i="6" s="1"/>
  <c r="E240" i="5"/>
  <c r="D453" i="6" s="1"/>
  <c r="E238" i="5"/>
  <c r="D558" i="6" s="1"/>
  <c r="E236" i="5"/>
  <c r="D473" i="6" s="1"/>
  <c r="E234" i="5"/>
  <c r="D49" i="6" s="1"/>
  <c r="E232" i="5"/>
  <c r="D475" i="6" s="1"/>
  <c r="E230" i="5"/>
  <c r="D263" i="6" s="1"/>
  <c r="E228" i="5"/>
  <c r="D472" i="6" s="1"/>
  <c r="E226" i="5"/>
  <c r="D624" i="6" s="1"/>
  <c r="E224" i="5"/>
  <c r="D301" i="6" s="1"/>
  <c r="E222" i="5"/>
  <c r="D243" i="6" s="1"/>
  <c r="E220" i="5"/>
  <c r="D536" i="6" s="1"/>
  <c r="E218" i="5"/>
  <c r="D234" i="6" s="1"/>
  <c r="E216" i="5"/>
  <c r="D538" i="6" s="1"/>
  <c r="E214" i="5"/>
  <c r="D470" i="6" s="1"/>
  <c r="E212" i="5"/>
  <c r="D281" i="6" s="1"/>
  <c r="E210" i="5"/>
  <c r="D60" i="6" s="1"/>
  <c r="E208" i="5"/>
  <c r="D115" i="6" s="1"/>
  <c r="E206" i="5"/>
  <c r="D537" i="6" s="1"/>
  <c r="E204" i="5"/>
  <c r="D199" i="6" s="1"/>
  <c r="G18" i="4"/>
  <c r="H18" i="4" s="1"/>
  <c r="E202" i="5"/>
  <c r="D20" i="6" s="1"/>
  <c r="E200" i="5"/>
  <c r="D131" i="6" s="1"/>
  <c r="E198" i="5"/>
  <c r="D446" i="6" s="1"/>
  <c r="E196" i="5"/>
  <c r="D526" i="6" s="1"/>
  <c r="E194" i="5"/>
  <c r="D217" i="6" s="1"/>
  <c r="E192" i="5"/>
  <c r="D674" i="6" s="1"/>
  <c r="E190" i="5"/>
  <c r="D367" i="6" s="1"/>
  <c r="E188" i="5"/>
  <c r="D343" i="6" s="1"/>
  <c r="E186" i="5"/>
  <c r="D671" i="6" s="1"/>
  <c r="E184" i="5"/>
  <c r="D151" i="6" s="1"/>
  <c r="E182" i="5"/>
  <c r="D510" i="6" s="1"/>
  <c r="E180" i="5"/>
  <c r="D272" i="6" s="1"/>
  <c r="E178" i="5"/>
  <c r="D363" i="6" s="1"/>
  <c r="E176" i="5"/>
  <c r="D459" i="6" s="1"/>
  <c r="E174" i="5"/>
  <c r="D571" i="6" s="1"/>
  <c r="E171" i="5"/>
  <c r="D545" i="6" s="1"/>
  <c r="G8" i="4"/>
  <c r="H8" i="4" s="1"/>
  <c r="E177" i="5"/>
  <c r="D47" i="6" s="1"/>
  <c r="E175" i="5"/>
  <c r="D155" i="6" s="1"/>
  <c r="E173" i="5"/>
  <c r="D643" i="6" s="1"/>
  <c r="E172" i="5"/>
  <c r="D372" i="6" s="1"/>
  <c r="E170" i="5"/>
  <c r="D479" i="6" s="1"/>
  <c r="E166" i="5"/>
  <c r="D644" i="6" s="1"/>
  <c r="E164" i="5"/>
  <c r="D652" i="6" s="1"/>
  <c r="E162" i="5"/>
  <c r="D117" i="6" s="1"/>
  <c r="E160" i="5"/>
  <c r="D67" i="6" s="1"/>
  <c r="P72" i="10" s="1"/>
  <c r="E158" i="5"/>
  <c r="D86" i="6" s="1"/>
  <c r="E156" i="5"/>
  <c r="D592" i="6" s="1"/>
  <c r="E154" i="5"/>
  <c r="D170" i="6" s="1"/>
  <c r="G30" i="4"/>
  <c r="H30" i="4" s="1"/>
  <c r="E152" i="5"/>
  <c r="D273" i="6" s="1"/>
  <c r="E150" i="5"/>
  <c r="D153" i="6" s="1"/>
  <c r="E148" i="5"/>
  <c r="D303" i="6" s="1"/>
  <c r="E146" i="5"/>
  <c r="D555" i="6" s="1"/>
  <c r="E144" i="5"/>
  <c r="D347" i="6" s="1"/>
  <c r="E142" i="5"/>
  <c r="D252" i="6" s="1"/>
  <c r="E140" i="5"/>
  <c r="D362" i="6" s="1"/>
  <c r="E138" i="5"/>
  <c r="D414" i="6" s="1"/>
  <c r="E136" i="5"/>
  <c r="D699" i="6" s="1"/>
  <c r="E134" i="5"/>
  <c r="D134" i="6" s="1"/>
  <c r="E132" i="5"/>
  <c r="D404" i="6" s="1"/>
  <c r="E130" i="5"/>
  <c r="D461" i="6" s="1"/>
  <c r="E128" i="5"/>
  <c r="D467" i="6" s="1"/>
  <c r="E126" i="5"/>
  <c r="D588" i="6" s="1"/>
  <c r="E124" i="5"/>
  <c r="D198" i="6" s="1"/>
  <c r="E122" i="5"/>
  <c r="D418" i="6" s="1"/>
  <c r="E120" i="5"/>
  <c r="D338" i="6" s="1"/>
  <c r="E118" i="5"/>
  <c r="D323" i="6" s="1"/>
  <c r="E116" i="5"/>
  <c r="D542" i="6" s="1"/>
  <c r="E114" i="5"/>
  <c r="D501" i="6" s="1"/>
  <c r="E112" i="5"/>
  <c r="D302" i="6" s="1"/>
  <c r="E110" i="5"/>
  <c r="D375" i="6" s="1"/>
  <c r="E108" i="5"/>
  <c r="D91" i="6" s="1"/>
  <c r="E106" i="5"/>
  <c r="D492" i="6" s="1"/>
  <c r="E104" i="5"/>
  <c r="D34" i="6" s="1"/>
  <c r="G14" i="4"/>
  <c r="H14" i="4" s="1"/>
  <c r="E102" i="5"/>
  <c r="D43" i="6" s="1"/>
  <c r="E100" i="5"/>
  <c r="D107" i="6" s="1"/>
  <c r="E98" i="5"/>
  <c r="D635" i="6" s="1"/>
  <c r="E96" i="5"/>
  <c r="D184" i="6" s="1"/>
  <c r="E94" i="5"/>
  <c r="D223" i="6" s="1"/>
  <c r="E92" i="5"/>
  <c r="D645" i="6" s="1"/>
  <c r="E90" i="5"/>
  <c r="D653" i="6" s="1"/>
  <c r="E88" i="5"/>
  <c r="D508" i="6" s="1"/>
  <c r="E79" i="5"/>
  <c r="D396" i="6" s="1"/>
  <c r="E77" i="5"/>
  <c r="D57" i="6" s="1"/>
  <c r="E75" i="5"/>
  <c r="D129" i="6" s="1"/>
  <c r="E73" i="5"/>
  <c r="D182" i="6" s="1"/>
  <c r="E71" i="5"/>
  <c r="D458" i="6" s="1"/>
  <c r="E69" i="5"/>
  <c r="D233" i="6" s="1"/>
  <c r="E67" i="5"/>
  <c r="D413" i="6" s="1"/>
  <c r="E65" i="5"/>
  <c r="D665" i="6" s="1"/>
  <c r="E63" i="5"/>
  <c r="D638" i="6" s="1"/>
  <c r="E61" i="5"/>
  <c r="D604" i="6" s="1"/>
  <c r="E59" i="5"/>
  <c r="D204" i="6" s="1"/>
  <c r="E57" i="5"/>
  <c r="D286" i="6" s="1"/>
  <c r="E55" i="5"/>
  <c r="D278" i="6" s="1"/>
  <c r="E53" i="5"/>
  <c r="D495" i="6" s="1"/>
  <c r="G13" i="4"/>
  <c r="H13" i="4" s="1"/>
  <c r="E51" i="5"/>
  <c r="D608" i="6" s="1"/>
  <c r="E49" i="5"/>
  <c r="D672" i="6" s="1"/>
  <c r="E47" i="5"/>
  <c r="D521" i="6" s="1"/>
  <c r="E45" i="5"/>
  <c r="D311" i="6" s="1"/>
  <c r="E43" i="5"/>
  <c r="D179" i="6" s="1"/>
  <c r="E41" i="5"/>
  <c r="D339" i="6" s="1"/>
  <c r="E39" i="5"/>
  <c r="D668" i="6" s="1"/>
  <c r="E37" i="5"/>
  <c r="D103" i="6" s="1"/>
  <c r="E35" i="5"/>
  <c r="D497" i="6" s="1"/>
  <c r="E33" i="5"/>
  <c r="D148" i="6" s="1"/>
  <c r="E31" i="5"/>
  <c r="D267" i="6" s="1"/>
  <c r="E29" i="5"/>
  <c r="D44" i="6" s="1"/>
  <c r="E27" i="5"/>
  <c r="D87" i="6" s="1"/>
  <c r="E25" i="5"/>
  <c r="D124" i="6" s="1"/>
  <c r="E23" i="5"/>
  <c r="D397" i="6" s="1"/>
  <c r="E21" i="5"/>
  <c r="D402" i="6" s="1"/>
  <c r="E19" i="5"/>
  <c r="D677" i="6" s="1"/>
  <c r="E17" i="5"/>
  <c r="D327" i="6" s="1"/>
  <c r="E15" i="5"/>
  <c r="D518" i="6" s="1"/>
  <c r="E12" i="5"/>
  <c r="D612" i="6" s="1"/>
  <c r="E10" i="5"/>
  <c r="D387" i="6" s="1"/>
  <c r="E169" i="5"/>
  <c r="D296" i="6" s="1"/>
  <c r="E167" i="5"/>
  <c r="D649" i="6" s="1"/>
  <c r="E165" i="5"/>
  <c r="D646" i="6" s="1"/>
  <c r="E163" i="5"/>
  <c r="D451" i="6" s="1"/>
  <c r="E161" i="5"/>
  <c r="D330" i="6" s="1"/>
  <c r="E159" i="5"/>
  <c r="D41" i="6" s="1"/>
  <c r="E157" i="5"/>
  <c r="D474" i="6" s="1"/>
  <c r="E155" i="5"/>
  <c r="D279" i="6" s="1"/>
  <c r="E153" i="5"/>
  <c r="D22" i="6" s="1"/>
  <c r="E151" i="5"/>
  <c r="D610" i="6" s="1"/>
  <c r="E149" i="5"/>
  <c r="D196" i="6" s="1"/>
  <c r="E147" i="5"/>
  <c r="D517" i="6" s="1"/>
  <c r="E145" i="5"/>
  <c r="D466" i="6" s="1"/>
  <c r="E143" i="5"/>
  <c r="D222" i="6" s="1"/>
  <c r="E141" i="5"/>
  <c r="D433" i="6" s="1"/>
  <c r="E139" i="5"/>
  <c r="D321" i="6" s="1"/>
  <c r="E137" i="5"/>
  <c r="D75" i="6" s="1"/>
  <c r="E135" i="5"/>
  <c r="D340" i="6" s="1"/>
  <c r="E133" i="5"/>
  <c r="D35" i="6" s="1"/>
  <c r="E131" i="5"/>
  <c r="D68" i="6" s="1"/>
  <c r="E129" i="5"/>
  <c r="D82" i="6" s="1"/>
  <c r="G24" i="4"/>
  <c r="H24" i="4" s="1"/>
  <c r="E127" i="5"/>
  <c r="D76" i="6" s="1"/>
  <c r="P92" i="10" s="1"/>
  <c r="E125" i="5"/>
  <c r="D108" i="6" s="1"/>
  <c r="E123" i="5"/>
  <c r="D527" i="6" s="1"/>
  <c r="E121" i="5"/>
  <c r="D417" i="6" s="1"/>
  <c r="E119" i="5"/>
  <c r="D663" i="6" s="1"/>
  <c r="E117" i="5"/>
  <c r="D457" i="6" s="1"/>
  <c r="E115" i="5"/>
  <c r="D399" i="6" s="1"/>
  <c r="E113" i="5"/>
  <c r="D364" i="6" s="1"/>
  <c r="E111" i="5"/>
  <c r="D377" i="6" s="1"/>
  <c r="E109" i="5"/>
  <c r="D56" i="6" s="1"/>
  <c r="E107" i="5"/>
  <c r="D634" i="6" s="1"/>
  <c r="E105" i="5"/>
  <c r="D32" i="6" s="1"/>
  <c r="E103" i="5"/>
  <c r="D374" i="6" s="1"/>
  <c r="E101" i="5"/>
  <c r="D411" i="6" s="1"/>
  <c r="E99" i="5"/>
  <c r="D189" i="6" s="1"/>
  <c r="E97" i="5"/>
  <c r="D648" i="6" s="1"/>
  <c r="E95" i="5"/>
  <c r="D195" i="6" s="1"/>
  <c r="E93" i="5"/>
  <c r="D218" i="6" s="1"/>
  <c r="E91" i="5"/>
  <c r="D236" i="6" s="1"/>
  <c r="E89" i="5"/>
  <c r="D245" i="6" s="1"/>
  <c r="E78" i="5"/>
  <c r="D658" i="6" s="1"/>
  <c r="H23" i="4"/>
  <c r="E76" i="5"/>
  <c r="D440" i="6" s="1"/>
  <c r="E74" i="5"/>
  <c r="D277" i="6" s="1"/>
  <c r="E72" i="5"/>
  <c r="D300" i="6" s="1"/>
  <c r="E70" i="5"/>
  <c r="D614" i="6" s="1"/>
  <c r="E68" i="5"/>
  <c r="D631" i="6" s="1"/>
  <c r="E66" i="5"/>
  <c r="D230" i="6" s="1"/>
  <c r="E64" i="5"/>
  <c r="D416" i="6" s="1"/>
  <c r="E62" i="5"/>
  <c r="D332" i="6" s="1"/>
  <c r="E60" i="5"/>
  <c r="D496" i="6" s="1"/>
  <c r="E58" i="5"/>
  <c r="D173" i="6" s="1"/>
  <c r="E56" i="5"/>
  <c r="D167" i="6" s="1"/>
  <c r="E54" i="5"/>
  <c r="D2" i="6" s="1"/>
  <c r="E52" i="5"/>
  <c r="D208" i="6" s="1"/>
  <c r="E50" i="5"/>
  <c r="D142" i="6" s="1"/>
  <c r="E48" i="5"/>
  <c r="D576" i="6" s="1"/>
  <c r="E46" i="5"/>
  <c r="D295" i="6" s="1"/>
  <c r="E44" i="5"/>
  <c r="D539" i="6" s="1"/>
  <c r="E42" i="5"/>
  <c r="D325" i="6" s="1"/>
  <c r="E40" i="5"/>
  <c r="D669" i="6" s="1"/>
  <c r="E38" i="5"/>
  <c r="D697" i="6" s="1"/>
  <c r="E36" i="5"/>
  <c r="D401" i="6" s="1"/>
  <c r="E34" i="5"/>
  <c r="D85" i="6" s="1"/>
  <c r="E32" i="5"/>
  <c r="D136" i="6" s="1"/>
  <c r="E30" i="5"/>
  <c r="D165" i="6" s="1"/>
  <c r="E28" i="5"/>
  <c r="D407" i="6" s="1"/>
  <c r="G9" i="4"/>
  <c r="H9" i="4" s="1"/>
  <c r="E26" i="5"/>
  <c r="D548" i="6" s="1"/>
  <c r="E24" i="5"/>
  <c r="D297" i="6" s="1"/>
  <c r="E22" i="5"/>
  <c r="D308" i="6" s="1"/>
  <c r="E20" i="5"/>
  <c r="D314" i="6" s="1"/>
  <c r="E18" i="5"/>
  <c r="D647" i="6" s="1"/>
  <c r="E16" i="5"/>
  <c r="D251" i="6" s="1"/>
  <c r="E14" i="5"/>
  <c r="E13" i="5"/>
  <c r="D504" i="6" s="1"/>
  <c r="E11" i="5"/>
  <c r="D482" i="6" s="1"/>
  <c r="E9" i="5"/>
  <c r="D84" i="6" s="1"/>
  <c r="E8" i="5"/>
  <c r="D59" i="6" s="1"/>
  <c r="E6" i="5"/>
  <c r="D341" i="6" s="1"/>
  <c r="E4" i="5"/>
  <c r="D145" i="6" s="1"/>
  <c r="E3" i="5"/>
  <c r="D465" i="6" s="1"/>
  <c r="E7" i="5"/>
  <c r="D602" i="6" s="1"/>
  <c r="E5" i="5"/>
  <c r="D24" i="6" s="1"/>
  <c r="E505" i="5"/>
  <c r="D139" i="6" s="1"/>
  <c r="E336" i="5"/>
  <c r="D438" i="6" s="1"/>
  <c r="E334" i="5"/>
  <c r="D92" i="6" s="1"/>
  <c r="E337" i="5"/>
  <c r="D93" i="6" s="1"/>
  <c r="E335" i="5"/>
  <c r="D673" i="6" s="1"/>
  <c r="E168" i="5"/>
  <c r="D650" i="6" s="1"/>
  <c r="E86" i="5"/>
  <c r="D641" i="6" s="1"/>
  <c r="E84" i="5"/>
  <c r="D48" i="6" s="1"/>
  <c r="P17" i="10" s="1"/>
  <c r="E82" i="5"/>
  <c r="D207" i="6" s="1"/>
  <c r="E80" i="5"/>
  <c r="D70" i="6" s="1"/>
  <c r="E87" i="5"/>
  <c r="D656" i="6" s="1"/>
  <c r="E85" i="5"/>
  <c r="D448" i="6" s="1"/>
  <c r="E83" i="5"/>
  <c r="D98" i="6" s="1"/>
  <c r="E81" i="5"/>
  <c r="D121" i="6" s="1"/>
  <c r="B11" i="4" l="1"/>
  <c r="D193" i="6"/>
  <c r="B22" i="4"/>
  <c r="H37" i="10"/>
  <c r="H40" i="10"/>
  <c r="P30" i="10"/>
  <c r="H41" i="10"/>
  <c r="P50" i="10"/>
  <c r="P43" i="10"/>
  <c r="P8" i="10"/>
  <c r="D318" i="6"/>
  <c r="D146" i="6"/>
  <c r="P10" i="10"/>
  <c r="P98" i="10"/>
  <c r="P5" i="10"/>
  <c r="H8" i="10"/>
  <c r="P96" i="10"/>
  <c r="P42" i="10"/>
  <c r="H17" i="10"/>
  <c r="H30" i="10"/>
  <c r="P4" i="10"/>
  <c r="P95" i="10"/>
  <c r="P40" i="10"/>
  <c r="H51" i="10"/>
  <c r="P59" i="10"/>
  <c r="P28" i="10"/>
  <c r="H54" i="10"/>
  <c r="H42" i="10"/>
  <c r="P61" i="10"/>
  <c r="H96" i="10"/>
  <c r="P48" i="10"/>
  <c r="H60" i="10"/>
  <c r="H52" i="10"/>
  <c r="H10" i="10"/>
  <c r="P94" i="10"/>
  <c r="H53" i="10"/>
  <c r="P16" i="10"/>
  <c r="H43" i="10"/>
  <c r="H62" i="10"/>
  <c r="P63" i="10"/>
  <c r="H72" i="10"/>
  <c r="D570" i="6"/>
  <c r="D549" i="6"/>
  <c r="D632" i="6"/>
  <c r="D383" i="6"/>
  <c r="D324" i="6"/>
  <c r="D169" i="6"/>
  <c r="D190" i="6"/>
  <c r="D5" i="6"/>
  <c r="P18" i="10" s="1"/>
  <c r="D379" i="6"/>
  <c r="D260" i="6"/>
  <c r="H38" i="10" s="1"/>
  <c r="D415" i="6"/>
  <c r="D623" i="6"/>
  <c r="D381" i="6"/>
  <c r="D275" i="6"/>
  <c r="D616" i="6"/>
  <c r="D144" i="6"/>
  <c r="D551" i="6"/>
  <c r="D370" i="6"/>
  <c r="D304" i="6"/>
  <c r="D378" i="6"/>
  <c r="D636" i="6"/>
  <c r="D393" i="6"/>
  <c r="D40" i="6"/>
  <c r="D205" i="6"/>
  <c r="D412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9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P53" i="10"/>
  <c r="H98" i="10"/>
  <c r="P32" i="10"/>
  <c r="H74" i="10"/>
  <c r="P41" i="10"/>
  <c r="P52" i="10"/>
  <c r="P19" i="10"/>
  <c r="P76" i="10"/>
  <c r="P54" i="10"/>
  <c r="H21" i="10"/>
  <c r="D654" i="6"/>
  <c r="B27" i="4"/>
  <c r="I27" i="4" s="1"/>
  <c r="B6" i="4"/>
  <c r="I6" i="4" s="1"/>
  <c r="D71" i="6"/>
  <c r="P26" i="10" s="1"/>
  <c r="B7" i="4"/>
  <c r="I7" i="4" s="1"/>
  <c r="B16" i="4"/>
  <c r="I16" i="4" s="1"/>
  <c r="B13" i="4"/>
  <c r="I13" i="4" s="1"/>
  <c r="B18" i="4"/>
  <c r="I18" i="4" s="1"/>
  <c r="B12" i="4"/>
  <c r="I12" i="4" s="1"/>
  <c r="B25" i="4"/>
  <c r="I25" i="4" s="1"/>
  <c r="I11" i="4"/>
  <c r="B23" i="4"/>
  <c r="I23" i="4" s="1"/>
  <c r="B24" i="4"/>
  <c r="I24" i="4" s="1"/>
  <c r="B30" i="4"/>
  <c r="I30" i="4" s="1"/>
  <c r="B32" i="4"/>
  <c r="I32" i="4" s="1"/>
  <c r="B19" i="4"/>
  <c r="I19" i="4" s="1"/>
  <c r="B8" i="4"/>
  <c r="I8" i="4" s="1"/>
  <c r="B26" i="4"/>
  <c r="I26" i="4" s="1"/>
  <c r="B28" i="4"/>
  <c r="I28" i="4" s="1"/>
  <c r="B17" i="4"/>
  <c r="I17" i="4" s="1"/>
  <c r="B21" i="4"/>
  <c r="I21" i="4" s="1"/>
  <c r="B29" i="4"/>
  <c r="I29" i="4" s="1"/>
  <c r="B31" i="4"/>
  <c r="I31" i="4" s="1"/>
  <c r="B10" i="4"/>
  <c r="I10" i="4" s="1"/>
  <c r="B9" i="4"/>
  <c r="I9" i="4" s="1"/>
  <c r="B14" i="4"/>
  <c r="I14" i="4" s="1"/>
  <c r="B15" i="4"/>
  <c r="I15" i="4" s="1"/>
  <c r="B33" i="4"/>
  <c r="I33" i="4" s="1"/>
  <c r="H99" i="10" s="1"/>
  <c r="I22" i="4"/>
  <c r="B20" i="4"/>
  <c r="I20" i="4" s="1"/>
  <c r="H75" i="10" l="1"/>
  <c r="P99" i="10"/>
  <c r="P100" i="10" s="1"/>
  <c r="T21" i="10" s="1"/>
  <c r="H27" i="10"/>
  <c r="P20" i="10"/>
  <c r="P71" i="10"/>
  <c r="H11" i="10"/>
  <c r="H12" i="10" s="1"/>
  <c r="T6" i="10" s="1"/>
  <c r="H73" i="10"/>
  <c r="P62" i="10"/>
  <c r="H44" i="10"/>
  <c r="H45" i="10" s="1"/>
  <c r="T15" i="10" s="1"/>
  <c r="P75" i="10"/>
  <c r="P51" i="10"/>
  <c r="H100" i="10"/>
  <c r="T20" i="10" s="1"/>
  <c r="H55" i="10"/>
  <c r="H56" i="10" s="1"/>
  <c r="T7" i="10" s="1"/>
  <c r="H59" i="10"/>
  <c r="H66" i="10"/>
  <c r="P77" i="10"/>
  <c r="H33" i="10"/>
  <c r="P33" i="10"/>
  <c r="P34" i="10" s="1"/>
  <c r="T12" i="10" s="1"/>
  <c r="P11" i="10"/>
  <c r="P12" i="10" s="1"/>
  <c r="T11" i="10" s="1"/>
  <c r="H77" i="10"/>
  <c r="P66" i="10"/>
  <c r="P22" i="10"/>
  <c r="P55" i="10"/>
  <c r="P44" i="10"/>
  <c r="P45" i="10" s="1"/>
  <c r="T16" i="10" s="1"/>
  <c r="H22" i="10"/>
  <c r="H23" i="10" s="1"/>
  <c r="T4" i="10" s="1"/>
  <c r="H13" i="7"/>
  <c r="H34" i="10" l="1"/>
  <c r="T14" i="10" s="1"/>
  <c r="P23" i="10"/>
  <c r="T8" i="10" s="1"/>
  <c r="P67" i="10"/>
  <c r="T17" i="10" s="1"/>
  <c r="H78" i="10"/>
  <c r="T13" i="10" s="1"/>
  <c r="H67" i="10"/>
  <c r="T10" i="10" s="1"/>
  <c r="P56" i="10"/>
  <c r="T5" i="10" s="1"/>
  <c r="P78" i="10"/>
  <c r="T9" i="10" s="1"/>
  <c r="R17" i="10" l="1"/>
  <c r="U17" i="10" s="1"/>
  <c r="R16" i="10"/>
  <c r="U16" i="10" s="1"/>
  <c r="R6" i="10"/>
  <c r="U6" i="10" s="1"/>
  <c r="R11" i="10"/>
  <c r="U11" i="10" s="1"/>
  <c r="R15" i="10"/>
  <c r="U15" i="10" s="1"/>
  <c r="R4" i="10"/>
  <c r="U4" i="10" s="1"/>
  <c r="R13" i="10"/>
  <c r="U13" i="10" s="1"/>
  <c r="R8" i="10"/>
  <c r="U8" i="10" s="1"/>
  <c r="R14" i="10"/>
  <c r="U14" i="10" s="1"/>
  <c r="R12" i="10"/>
  <c r="U12" i="10" s="1"/>
  <c r="R5" i="10"/>
  <c r="U5" i="10" s="1"/>
  <c r="R9" i="10"/>
  <c r="U9" i="10" s="1"/>
  <c r="R10" i="10"/>
  <c r="U10" i="10" s="1"/>
  <c r="R7" i="10"/>
  <c r="U7" i="10" s="1"/>
</calcChain>
</file>

<file path=xl/sharedStrings.xml><?xml version="1.0" encoding="utf-8"?>
<sst xmlns="http://schemas.openxmlformats.org/spreadsheetml/2006/main" count="9072" uniqueCount="989">
  <si>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</si>
  <si>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</si>
  <si>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</si>
  <si>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</si>
  <si>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</si>
  <si>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</si>
  <si>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</si>
  <si>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</si>
  <si>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</si>
  <si>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</si>
  <si>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</si>
  <si>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</si>
  <si>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</si>
  <si>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</si>
  <si>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</si>
  <si>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</si>
  <si>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</si>
  <si>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</si>
  <si>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</si>
  <si>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</si>
  <si>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</si>
  <si>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</si>
  <si>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</si>
  <si>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</si>
  <si>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</si>
  <si>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</si>
  <si>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</si>
  <si>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</si>
  <si>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</si>
  <si>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</si>
  <si>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</si>
  <si>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</si>
  <si>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</si>
  <si>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</si>
  <si>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</si>
  <si>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</si>
  <si>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</si>
  <si>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</si>
  <si>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</si>
  <si>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</si>
  <si>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</si>
  <si>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</si>
  <si>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</si>
  <si>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</si>
  <si>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</si>
  <si>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</si>
  <si>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</si>
  <si>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</si>
  <si>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</si>
  <si>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</si>
  <si>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</si>
  <si>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</si>
  <si>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</si>
  <si>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</si>
  <si>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</si>
  <si>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</si>
  <si>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</si>
  <si>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</si>
  <si>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</si>
  <si>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</si>
  <si>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</si>
  <si>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</si>
  <si>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</si>
  <si>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</si>
  <si>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</si>
  <si>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</si>
  <si>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</si>
  <si>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</si>
  <si>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</si>
  <si>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</si>
  <si>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</si>
  <si>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</si>
  <si>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</si>
  <si>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</si>
  <si>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</si>
  <si>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</si>
  <si>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</si>
  <si>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</si>
  <si>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</si>
  <si>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</si>
  <si>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</si>
  <si>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</si>
  <si>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</si>
  <si>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</si>
  <si>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</si>
  <si>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</si>
  <si>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</si>
  <si>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</si>
  <si>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</si>
  <si>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</si>
  <si>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</si>
  <si>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</si>
  <si>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</si>
  <si>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</si>
  <si>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</si>
  <si>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</si>
  <si>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</si>
  <si>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</si>
  <si>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</si>
  <si>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</si>
  <si>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</si>
  <si>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</si>
  <si>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</si>
  <si>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</si>
  <si>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</si>
  <si>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</si>
  <si>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</si>
  <si>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</si>
  <si>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</si>
  <si>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</si>
  <si>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</si>
  <si>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</si>
  <si>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</si>
  <si>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</si>
  <si>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</si>
  <si>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</si>
  <si>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</si>
  <si>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</si>
  <si>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</si>
  <si>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</si>
  <si>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</si>
  <si>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</si>
  <si>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</si>
  <si>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</si>
  <si>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</si>
  <si>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</si>
  <si>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</si>
  <si>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</si>
  <si>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</si>
  <si>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</si>
  <si>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</si>
  <si>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</si>
  <si>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</si>
  <si>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</si>
  <si>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</si>
  <si>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</si>
  <si>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</si>
  <si>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</si>
  <si>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</si>
  <si>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</si>
  <si>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</si>
  <si>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</si>
  <si>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</si>
  <si>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</si>
  <si>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</si>
  <si>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</si>
  <si>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</si>
  <si>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</si>
  <si>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</si>
  <si>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</si>
  <si>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</si>
  <si>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</si>
  <si>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</si>
  <si>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</si>
  <si>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</si>
  <si>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</si>
  <si>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</si>
  <si>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</si>
  <si>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</si>
  <si>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</si>
  <si>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</si>
  <si>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</si>
  <si>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</si>
  <si>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</si>
  <si>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</si>
  <si>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</si>
  <si>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</si>
  <si>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</si>
  <si>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</si>
  <si>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</si>
  <si>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</si>
  <si>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</si>
  <si>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</si>
  <si>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</si>
  <si>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</si>
  <si>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</si>
  <si>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</si>
  <si>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</si>
  <si>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</si>
  <si>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</si>
  <si>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</si>
  <si>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</si>
  <si>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</si>
  <si>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</si>
  <si>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</si>
  <si>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</si>
  <si>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</si>
  <si>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</si>
  <si>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</si>
  <si>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</si>
  <si>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</si>
  <si>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</si>
  <si>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</si>
  <si>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</si>
  <si>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</si>
  <si>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</si>
  <si>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</si>
  <si>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</si>
  <si>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</si>
  <si>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</si>
  <si>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</si>
  <si>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</si>
  <si>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</si>
  <si>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</si>
  <si>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</si>
  <si>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</si>
  <si>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</si>
  <si>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</si>
  <si>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</si>
  <si>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</si>
  <si>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</si>
  <si>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</si>
  <si>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</si>
  <si>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</si>
  <si>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</si>
  <si>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</si>
  <si>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</si>
  <si>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</si>
  <si>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</si>
  <si>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</si>
  <si>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</si>
  <si>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</si>
  <si>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</si>
  <si>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</si>
  <si>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</si>
  <si>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</si>
  <si>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</si>
  <si>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</si>
  <si>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</si>
  <si>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</si>
  <si>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</si>
  <si>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</si>
  <si>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</si>
  <si>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</si>
  <si>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</si>
  <si>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</si>
  <si>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</si>
  <si>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</si>
  <si>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</si>
  <si>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</si>
  <si>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</si>
  <si>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</si>
  <si>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</si>
  <si>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</si>
  <si>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</si>
  <si>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</si>
  <si>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</si>
  <si>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</si>
  <si>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</si>
  <si>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</si>
  <si>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</si>
  <si>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</si>
  <si>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</si>
  <si>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</si>
  <si>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</si>
  <si>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</si>
  <si>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</si>
  <si>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</si>
  <si>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</si>
  <si>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</si>
  <si>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</si>
  <si>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</si>
  <si>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</si>
  <si>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</si>
  <si>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</si>
  <si>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</si>
  <si>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</si>
  <si>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</si>
  <si>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</si>
  <si>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</si>
  <si>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</si>
  <si>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</si>
  <si>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</si>
  <si>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</si>
  <si>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</si>
  <si>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</si>
  <si>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</si>
  <si>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</si>
  <si>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</si>
  <si>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</si>
  <si>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</si>
  <si>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</si>
  <si>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</si>
  <si>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</si>
  <si>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</si>
  <si>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</si>
  <si>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</si>
  <si>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</si>
  <si>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</si>
  <si>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</si>
  <si>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</si>
  <si>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</si>
  <si>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</si>
  <si>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</si>
  <si>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</si>
  <si>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</si>
  <si>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</si>
  <si>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</si>
  <si>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</si>
  <si>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</si>
  <si>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</si>
  <si>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</si>
  <si>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</si>
  <si>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</si>
  <si>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</si>
  <si>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</si>
  <si>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</si>
  <si>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</si>
  <si>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</si>
  <si>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</si>
  <si>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</si>
  <si>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</si>
  <si>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</si>
  <si>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</si>
  <si>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</si>
  <si>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</si>
  <si>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</si>
  <si>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</si>
  <si>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</si>
  <si>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</si>
  <si>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</si>
  <si>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</si>
  <si>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</si>
  <si>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</si>
  <si>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</si>
  <si>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</si>
  <si>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</si>
  <si>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</si>
  <si>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</si>
  <si>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</si>
  <si>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</si>
  <si>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</si>
  <si>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</si>
  <si>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</si>
  <si>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</si>
  <si>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</si>
  <si>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</si>
  <si>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</si>
  <si>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</si>
  <si>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</si>
  <si>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</si>
  <si>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</si>
  <si>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</si>
  <si>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</si>
  <si>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</si>
  <si>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</si>
  <si>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</si>
  <si>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</si>
  <si>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</si>
  <si>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</si>
  <si>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</si>
  <si>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</si>
  <si>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</si>
  <si>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</si>
  <si>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</si>
  <si>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</si>
  <si>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</si>
  <si>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</si>
  <si>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</si>
  <si>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</si>
  <si>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</si>
  <si>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</si>
  <si>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</si>
  <si>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</si>
  <si>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</si>
  <si>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</si>
  <si>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</si>
  <si>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</si>
  <si>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</si>
  <si>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</si>
  <si>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</si>
  <si>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</si>
  <si>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</si>
  <si>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</si>
  <si>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</si>
  <si>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</si>
  <si>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</si>
  <si>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</si>
  <si>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</si>
  <si>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</si>
  <si>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</si>
  <si>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</si>
  <si>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</si>
  <si>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</si>
  <si>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</si>
  <si>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</si>
  <si>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</si>
  <si>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</si>
  <si>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</si>
  <si>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</si>
  <si>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</si>
  <si>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</si>
  <si>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</si>
  <si>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</si>
  <si>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</si>
  <si>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</si>
  <si>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</si>
  <si>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</si>
  <si>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</si>
  <si>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</si>
  <si>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</si>
  <si>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</si>
  <si>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</si>
  <si>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</si>
  <si>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</si>
  <si>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</si>
  <si>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</si>
  <si>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</si>
  <si>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</si>
  <si>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</si>
  <si>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</si>
  <si>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</si>
  <si>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</si>
  <si>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</si>
  <si>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</si>
  <si>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</si>
  <si>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</si>
  <si>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</si>
  <si>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</si>
  <si>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</si>
  <si>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</si>
  <si>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</si>
  <si>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</si>
  <si>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</si>
  <si>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</si>
  <si>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</si>
  <si>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</si>
  <si>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</si>
  <si>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</si>
  <si>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</si>
  <si>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</si>
  <si>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</si>
  <si>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</si>
  <si>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</si>
  <si>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</si>
  <si>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</si>
  <si>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</si>
  <si>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</si>
  <si>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</si>
  <si>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</si>
  <si>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</si>
  <si>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</si>
  <si>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</si>
  <si>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</si>
  <si>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</si>
  <si>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</si>
  <si>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</si>
  <si>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</si>
  <si>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</si>
  <si>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</si>
  <si>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</si>
  <si>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</si>
  <si>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</si>
  <si>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</si>
  <si>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</si>
  <si>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</si>
  <si>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</si>
  <si>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</si>
  <si>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</si>
  <si>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</si>
  <si>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</si>
  <si>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</si>
  <si>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</si>
  <si>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</si>
  <si>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</si>
  <si>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</si>
  <si>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</si>
  <si>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</si>
  <si>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</si>
  <si>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</si>
  <si>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</si>
  <si>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</si>
  <si>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</si>
  <si>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</si>
  <si>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</si>
  <si>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</si>
  <si>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</si>
  <si>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</si>
  <si>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</si>
  <si>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</si>
  <si>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</si>
  <si>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</si>
  <si>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</si>
  <si>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</si>
  <si>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</si>
  <si>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</si>
  <si>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</si>
  <si>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</si>
  <si>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</si>
  <si>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</si>
  <si>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</si>
  <si>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</si>
  <si>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</si>
  <si>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</si>
  <si>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</si>
  <si>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</si>
  <si>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</si>
  <si>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</si>
  <si>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</si>
  <si>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</si>
  <si>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</si>
  <si>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</si>
  <si>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</si>
  <si>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</si>
  <si>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</si>
  <si>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</si>
  <si>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</si>
  <si>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</si>
  <si>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</si>
  <si>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</si>
  <si>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</si>
  <si>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</si>
  <si>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</si>
  <si>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</si>
  <si>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</si>
  <si>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</si>
  <si>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</si>
  <si>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</si>
  <si>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</si>
  <si>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</si>
  <si>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</si>
  <si>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</si>
  <si>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</si>
  <si>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</si>
  <si>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</si>
  <si>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</si>
  <si>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</si>
  <si>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</si>
  <si>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</si>
  <si>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</si>
  <si>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</si>
  <si>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</si>
  <si>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</si>
  <si>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</si>
  <si>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</si>
  <si>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</si>
  <si>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</si>
  <si>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</si>
  <si>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</si>
  <si>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</si>
  <si>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</si>
  <si>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</si>
  <si>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</si>
  <si>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</si>
  <si>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</si>
  <si>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</si>
  <si>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</si>
  <si>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</si>
  <si>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</si>
  <si>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</si>
  <si>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</si>
  <si>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</si>
  <si>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</si>
  <si>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</si>
  <si>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</si>
  <si>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</si>
  <si>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</si>
  <si>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</si>
  <si>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</si>
  <si>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</si>
  <si>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</si>
  <si>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</si>
  <si>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</si>
  <si>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</si>
  <si>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</si>
  <si>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</si>
  <si>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</si>
  <si>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</si>
  <si>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</si>
  <si>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</si>
  <si>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</si>
  <si>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</si>
  <si>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</si>
  <si>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</si>
  <si>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</si>
  <si>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</si>
  <si>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</si>
  <si>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</si>
  <si>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</si>
  <si>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</si>
  <si>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</si>
  <si>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</si>
  <si>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</si>
  <si>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</si>
  <si>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</si>
  <si>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</si>
  <si>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</si>
  <si>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</si>
  <si>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</si>
  <si>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</si>
  <si>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</si>
  <si>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</si>
  <si>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</si>
  <si>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</si>
  <si>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</si>
  <si>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</si>
  <si>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</si>
  <si>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</si>
  <si>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</si>
  <si>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</si>
  <si>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</si>
  <si>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</si>
  <si>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</si>
  <si>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</si>
  <si>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</si>
  <si>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</si>
  <si>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</si>
  <si>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</si>
  <si>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</si>
  <si>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</si>
  <si>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</si>
  <si>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</si>
  <si>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</si>
  <si>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</si>
  <si>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</si>
  <si>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</si>
  <si>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</si>
  <si>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</si>
  <si>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</si>
  <si>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</si>
  <si>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</si>
  <si>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</si>
  <si>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</si>
  <si>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</si>
  <si>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</si>
  <si>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</si>
  <si>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</si>
  <si>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</si>
  <si>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</si>
  <si>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</si>
  <si>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</si>
  <si>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</si>
  <si>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</si>
  <si>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</si>
  <si>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</si>
  <si>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</si>
  <si>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</si>
  <si>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</si>
  <si>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</si>
  <si>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</si>
  <si>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</si>
  <si>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</si>
  <si>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</si>
  <si>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</si>
  <si>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</si>
  <si>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</si>
  <si>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</si>
  <si>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</si>
  <si>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</si>
  <si>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</si>
  <si>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</si>
  <si>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</si>
  <si>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</si>
  <si>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</si>
  <si>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</si>
  <si>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</si>
  <si>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</si>
  <si>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</si>
  <si>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</si>
  <si>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</si>
  <si>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</si>
  <si>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</si>
  <si>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</si>
  <si>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</si>
  <si>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</si>
  <si>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</si>
  <si>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</si>
  <si>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</si>
  <si>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</si>
  <si>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</si>
  <si>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</si>
  <si>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</si>
  <si>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</si>
  <si>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</si>
  <si>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</si>
  <si>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</si>
  <si>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</si>
  <si>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</si>
  <si>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</si>
  <si>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</si>
  <si>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</si>
  <si>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</si>
  <si>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</si>
  <si>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</si>
  <si>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</si>
  <si>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</si>
  <si>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</si>
  <si>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</si>
  <si>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</si>
  <si>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</si>
  <si>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</si>
  <si>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</si>
  <si>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</si>
  <si>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</si>
  <si>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</si>
  <si>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</si>
  <si>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</si>
  <si>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</si>
  <si>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</si>
  <si>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</si>
  <si>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</si>
  <si>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</si>
  <si>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</si>
  <si>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</si>
  <si>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</si>
  <si>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</si>
  <si>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</si>
  <si>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</si>
  <si>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</si>
  <si>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</si>
  <si>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</si>
  <si>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</si>
  <si>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</si>
  <si>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</si>
  <si>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</si>
  <si>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</si>
  <si>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</si>
  <si>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</si>
  <si>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</si>
  <si>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</si>
  <si>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</si>
  <si>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</si>
  <si>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</si>
  <si>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</si>
  <si>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</si>
  <si>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</si>
  <si>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</si>
  <si>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</si>
  <si>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</si>
  <si>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</si>
  <si>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</si>
  <si>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</si>
  <si>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</si>
  <si>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</si>
  <si>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</si>
  <si>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</si>
  <si>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</si>
  <si>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</si>
  <si>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</si>
  <si>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</si>
  <si>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</si>
  <si>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</si>
  <si>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</si>
  <si>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</si>
  <si>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</si>
  <si>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</si>
  <si>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</si>
  <si>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</si>
  <si>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</si>
  <si>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</si>
  <si>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</si>
  <si>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</si>
  <si>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</si>
  <si>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</si>
  <si>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</si>
  <si>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</si>
  <si>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</si>
  <si>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</si>
  <si>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</si>
  <si>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</si>
  <si>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</si>
  <si>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</si>
  <si>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</si>
  <si>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</si>
  <si>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</si>
  <si>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</si>
  <si>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</si>
  <si>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</si>
  <si>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</si>
  <si>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</si>
  <si>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</si>
  <si>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</si>
  <si>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</si>
  <si>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</si>
  <si>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</si>
  <si>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</si>
  <si>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</si>
  <si>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</si>
  <si>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</si>
  <si>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</si>
  <si>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</si>
  <si>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</si>
  <si>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</si>
  <si>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</si>
  <si>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</si>
  <si>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</si>
  <si>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</si>
  <si>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</si>
  <si>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</si>
  <si>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</si>
  <si>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</si>
  <si>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</si>
  <si>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</si>
  <si>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</si>
  <si>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</si>
  <si>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</si>
  <si>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</si>
  <si>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</si>
  <si>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</si>
  <si>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</si>
  <si>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</si>
  <si>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</si>
  <si>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</si>
  <si>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</si>
  <si>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</si>
  <si>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</si>
  <si>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</si>
  <si>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</si>
  <si>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</si>
  <si>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</si>
  <si>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</si>
  <si>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</si>
  <si>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</si>
  <si>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</si>
  <si>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</si>
  <si>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</si>
  <si>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</si>
  <si>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</si>
  <si>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</si>
  <si>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</si>
  <si>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</si>
  <si>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</si>
  <si>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</si>
  <si>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</si>
  <si>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</si>
  <si>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</si>
  <si>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</si>
  <si>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</si>
  <si>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</si>
  <si>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</si>
  <si>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</si>
  <si>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</si>
  <si>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</si>
  <si>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</si>
  <si>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</si>
  <si>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</si>
  <si>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</si>
  <si>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</si>
  <si>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</si>
  <si>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</si>
  <si>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</si>
  <si>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</si>
  <si>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</si>
  <si>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</si>
  <si>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</si>
  <si>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</si>
  <si>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</si>
  <si>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</si>
  <si>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</si>
  <si>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</si>
  <si>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</si>
  <si>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</si>
  <si>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</si>
  <si>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</si>
  <si>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</si>
  <si>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</si>
  <si>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</si>
  <si>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</si>
  <si>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</si>
  <si>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</si>
  <si>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</si>
  <si>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</si>
  <si>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</si>
  <si>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</si>
  <si>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</si>
  <si>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</si>
  <si>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</si>
  <si>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</si>
  <si>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</si>
  <si>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</si>
  <si>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</si>
  <si>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</si>
  <si>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</si>
  <si>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</si>
  <si>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</si>
  <si>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</si>
  <si>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</si>
  <si>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</si>
  <si>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</si>
  <si>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</si>
  <si>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</si>
  <si>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</si>
  <si>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</si>
  <si>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</si>
  <si>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</si>
  <si>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</si>
  <si>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</si>
  <si>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</si>
  <si>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</si>
  <si>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</si>
  <si>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</si>
  <si>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</si>
  <si>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</si>
  <si>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</si>
  <si>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</si>
  <si>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</si>
  <si>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</si>
  <si>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</si>
  <si>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</si>
  <si>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</si>
  <si>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</si>
  <si>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</si>
  <si>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</si>
  <si>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</si>
  <si>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</si>
  <si>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</si>
  <si>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</si>
  <si>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</si>
  <si>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</si>
  <si>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</si>
  <si>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</si>
  <si>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</si>
  <si>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</si>
  <si>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</si>
  <si>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</si>
  <si>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</si>
  <si>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</si>
  <si>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</si>
  <si>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</si>
  <si>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</si>
  <si>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</si>
  <si>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</si>
  <si>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</si>
  <si>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</si>
  <si>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</si>
  <si>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</si>
  <si>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</si>
  <si>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</si>
  <si>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</si>
  <si>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</si>
  <si>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</si>
  <si>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</si>
  <si>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</si>
  <si>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</si>
  <si>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</si>
  <si>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</si>
  <si>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</si>
  <si>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</si>
  <si>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</si>
  <si>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</si>
  <si>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</si>
  <si>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</si>
  <si>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</si>
  <si>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</si>
  <si>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</si>
  <si>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</si>
  <si>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</si>
  <si>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</si>
  <si>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</si>
  <si>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</si>
  <si>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</si>
  <si>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</si>
  <si>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</si>
  <si>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</si>
  <si>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</si>
  <si>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</si>
  <si>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</si>
  <si>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</si>
  <si>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</si>
  <si>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</si>
  <si>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</si>
  <si>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</si>
  <si>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</si>
  <si>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</si>
  <si>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</si>
  <si>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</si>
  <si>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</si>
  <si>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</si>
  <si>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</si>
  <si>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</si>
  <si>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</si>
  <si>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</si>
  <si>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NOTE: W7 was "Everyone Wins When Al Bundy Plays Weekend" so pts were from 14-1</t>
  </si>
  <si>
    <t>BONUS</t>
  </si>
  <si>
    <t>NOTE: W9 was "Top Position Bonus" so players get a Bonus +1 Season Point for guessing the Top Player for that position in W9 (Top 2 for WR)</t>
  </si>
  <si>
    <t>evilgreen ranger</t>
  </si>
  <si>
    <t>NOTE: W11 was "Mega Bonus For Top 2 Valued Players" where #1 value per position gets +10 and #2 gets +5!!!</t>
  </si>
  <si>
    <t>sun tzu</t>
  </si>
  <si>
    <t>al bundy</t>
  </si>
  <si>
    <t>general patton</t>
  </si>
  <si>
    <t>captain morgan</t>
  </si>
  <si>
    <t>la fin dumonde</t>
  </si>
  <si>
    <t>big hero baymax</t>
  </si>
  <si>
    <t>world's warriors's def</t>
  </si>
  <si>
    <t>jim beam</t>
  </si>
  <si>
    <t>super shredder</t>
  </si>
  <si>
    <t>hot rod piper</t>
  </si>
  <si>
    <t>jose quervo</t>
  </si>
  <si>
    <t>pallet poke ballers's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</si>
</sst>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13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  <font>
      <sz val="12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5" fillId="80" borderId="0"/>
    <xf numFmtId="0" fontId="59" fillId="0" borderId="0"/>
    <xf numFmtId="0" fontId="62" fillId="94" borderId="0"/>
    <xf numFmtId="0" fontId="55" fillId="92" borderId="0"/>
    <xf numFmtId="0" fontId="62" fillId="90" borderId="0"/>
    <xf numFmtId="0" fontId="55" fillId="88" borderId="0"/>
    <xf numFmtId="0" fontId="55" fillId="96" borderId="0"/>
    <xf numFmtId="0" fontId="68" fillId="0" borderId="0">
      <alignment vertical="center"/>
    </xf>
    <xf numFmtId="0" fontId="62" fillId="82" borderId="0"/>
    <xf numFmtId="0" fontId="62" fillId="86" borderId="0"/>
    <xf numFmtId="0" fontId="7" fillId="3" borderId="0"/>
    <xf numFmtId="0" fontId="63" fillId="0" borderId="0"/>
    <xf numFmtId="0" fontId="55" fillId="84" borderId="0"/>
    <xf numFmtId="0" fontId="56" fillId="0" borderId="0"/>
    <xf numFmtId="0" fontId="9" fillId="5" borderId="4"/>
    <xf numFmtId="0" fontId="21" fillId="0" borderId="0"/>
    <xf numFmtId="0" fontId="58" fillId="0" borderId="27"/>
    <xf numFmtId="0" fontId="64" fillId="100" borderId="0">
      <alignment vertical="center"/>
    </xf>
    <xf numFmtId="0" fontId="64" fillId="109" borderId="0">
      <alignment vertical="center"/>
    </xf>
    <xf numFmtId="0" fontId="67" fillId="0" borderId="0">
      <alignment vertical="center"/>
    </xf>
    <xf numFmtId="0" fontId="79" fillId="0" borderId="37">
      <alignment vertical="center"/>
    </xf>
    <xf numFmtId="0" fontId="64" fillId="0" borderId="0">
      <alignment vertical="center"/>
    </xf>
    <xf numFmtId="0" fontId="66" fillId="105" borderId="0">
      <alignment vertical="center"/>
    </xf>
    <xf numFmtId="0" fontId="76" fillId="0" borderId="36">
      <alignment vertical="center"/>
    </xf>
    <xf numFmtId="0" fontId="78" fillId="0" borderId="0">
      <alignment vertical="center"/>
    </xf>
    <xf numFmtId="0" fontId="74" fillId="98" borderId="34">
      <alignment vertical="center"/>
    </xf>
    <xf numFmtId="0" fontId="71" fillId="0" borderId="0">
      <alignment vertical="center"/>
    </xf>
    <xf numFmtId="0" fontId="66" fillId="107" borderId="0">
      <alignment vertical="center"/>
    </xf>
    <xf numFmtId="164" fontId="64" fillId="0" borderId="0">
      <alignment vertical="center"/>
    </xf>
    <xf numFmtId="0" fontId="77" fillId="101" borderId="0">
      <alignment vertical="center"/>
    </xf>
    <xf numFmtId="0" fontId="66" fillId="99" borderId="0">
      <alignment vertical="center"/>
    </xf>
    <xf numFmtId="0" fontId="66" fillId="35" borderId="0">
      <alignment vertical="center"/>
    </xf>
    <xf numFmtId="0" fontId="64" fillId="110" borderId="32">
      <alignment vertical="center"/>
    </xf>
    <xf numFmtId="0" fontId="64" fillId="105" borderId="0">
      <alignment vertical="center"/>
    </xf>
    <xf numFmtId="0" fontId="64" fillId="100" borderId="0">
      <alignment vertical="center"/>
    </xf>
    <xf numFmtId="0" fontId="68" fillId="0" borderId="0">
      <alignment vertical="center"/>
    </xf>
    <xf numFmtId="0" fontId="66" fillId="102" borderId="0">
      <alignment vertical="center"/>
    </xf>
    <xf numFmtId="0" fontId="66" fillId="99" borderId="0">
      <alignment vertical="center"/>
    </xf>
    <xf numFmtId="0" fontId="21" fillId="0" borderId="0">
      <alignment vertical="center"/>
    </xf>
    <xf numFmtId="0" fontId="72" fillId="0" borderId="33">
      <alignment vertical="center"/>
    </xf>
    <xf numFmtId="0" fontId="64" fillId="99" borderId="0">
      <alignment vertical="center"/>
    </xf>
    <xf numFmtId="0" fontId="11" fillId="6" borderId="4"/>
    <xf numFmtId="0" fontId="62" fillId="77" borderId="0"/>
    <xf numFmtId="0" fontId="14" fillId="0" borderId="0"/>
    <xf numFmtId="164" fontId="21" fillId="0" borderId="0"/>
    <xf numFmtId="0" fontId="55" fillId="79" borderId="0"/>
    <xf numFmtId="0" fontId="60" fillId="7" borderId="7"/>
    <xf numFmtId="0" fontId="63" fillId="0" borderId="0"/>
    <xf numFmtId="0" fontId="55" fillId="76" borderId="0"/>
    <xf numFmtId="0" fontId="62" fillId="74" borderId="0"/>
    <xf numFmtId="0" fontId="68" fillId="0" borderId="0">
      <alignment vertical="center"/>
    </xf>
    <xf numFmtId="0" fontId="62" fillId="78" borderId="0"/>
    <xf numFmtId="0" fontId="75" fillId="0" borderId="35">
      <alignment vertical="center"/>
    </xf>
    <xf numFmtId="0" fontId="70" fillId="106" borderId="0">
      <alignment vertical="center"/>
    </xf>
    <xf numFmtId="0" fontId="63" fillId="0" borderId="0"/>
    <xf numFmtId="164" fontId="64" fillId="0" borderId="0">
      <alignment vertical="center"/>
    </xf>
    <xf numFmtId="0" fontId="68" fillId="0" borderId="0">
      <alignment vertical="center"/>
    </xf>
    <xf numFmtId="0" fontId="55" fillId="95" borderId="0"/>
    <xf numFmtId="0" fontId="55" fillId="0" borderId="0"/>
    <xf numFmtId="0" fontId="6" fillId="2" borderId="0"/>
    <xf numFmtId="0" fontId="66" fillId="112" borderId="0">
      <alignment vertical="center"/>
    </xf>
    <xf numFmtId="0" fontId="12" fillId="0" borderId="6"/>
    <xf numFmtId="0" fontId="66" fillId="100" borderId="0">
      <alignment vertical="center"/>
    </xf>
    <xf numFmtId="0" fontId="65" fillId="103" borderId="30">
      <alignment vertical="center"/>
    </xf>
    <xf numFmtId="0" fontId="70" fillId="100" borderId="0">
      <alignment vertical="center"/>
    </xf>
    <xf numFmtId="0" fontId="66" fillId="108" borderId="0">
      <alignment vertical="center"/>
    </xf>
    <xf numFmtId="0" fontId="62" fillId="81" borderId="0"/>
    <xf numFmtId="0" fontId="73" fillId="98" borderId="30">
      <alignment vertical="center"/>
    </xf>
    <xf numFmtId="0" fontId="62" fillId="89" borderId="0"/>
    <xf numFmtId="0" fontId="8" fillId="4" borderId="0"/>
    <xf numFmtId="0" fontId="69" fillId="0" borderId="0">
      <alignment vertical="center"/>
    </xf>
    <xf numFmtId="0" fontId="63" fillId="0" borderId="0"/>
    <xf numFmtId="0" fontId="64" fillId="103" borderId="0">
      <alignment vertical="center"/>
    </xf>
    <xf numFmtId="0" fontId="62" fillId="97" borderId="0"/>
    <xf numFmtId="0" fontId="62" fillId="93" borderId="0"/>
    <xf numFmtId="0" fontId="64" fillId="99" borderId="0">
      <alignment vertical="center"/>
    </xf>
    <xf numFmtId="0" fontId="55" fillId="83" borderId="0"/>
    <xf numFmtId="0" fontId="61" fillId="0" borderId="29"/>
    <xf numFmtId="0" fontId="55" fillId="75" borderId="0"/>
    <xf numFmtId="0" fontId="64" fillId="0" borderId="0">
      <alignment vertical="center"/>
    </xf>
    <xf numFmtId="0" fontId="66" fillId="101" borderId="0">
      <alignment vertical="center"/>
    </xf>
    <xf numFmtId="0" fontId="57" fillId="0" borderId="26"/>
    <xf numFmtId="0" fontId="64" fillId="101" borderId="0">
      <alignment vertical="center"/>
    </xf>
    <xf numFmtId="0" fontId="62" fillId="85" borderId="0"/>
    <xf numFmtId="0" fontId="55" fillId="91" borderId="0"/>
    <xf numFmtId="0" fontId="64" fillId="101" borderId="0">
      <alignment vertical="center"/>
    </xf>
    <xf numFmtId="0" fontId="55" fillId="87" borderId="0"/>
    <xf numFmtId="0" fontId="64" fillId="111" borderId="0">
      <alignment vertical="center"/>
    </xf>
    <xf numFmtId="0" fontId="10" fillId="6" borderId="5"/>
    <xf numFmtId="0" fontId="15" fillId="0" borderId="0"/>
    <xf numFmtId="0" fontId="64" fillId="105" borderId="0">
      <alignment vertical="center"/>
    </xf>
    <xf numFmtId="0" fontId="66" fillId="102" borderId="0">
      <alignment vertical="center"/>
    </xf>
    <xf numFmtId="0" fontId="80" fillId="104" borderId="38">
      <alignment vertical="center"/>
    </xf>
    <xf numFmtId="0" fontId="55" fillId="8" borderId="8"/>
    <xf numFmtId="0" fontId="59" fillId="0" borderId="28"/>
    <xf numFmtId="0" fontId="64" fillId="103" borderId="0">
      <alignment vertical="center"/>
    </xf>
    <xf numFmtId="0" fontId="67" fillId="0" borderId="31">
      <alignment vertical="center"/>
    </xf>
    <xf numFmtId="0" fontId="66" fillId="103" borderId="0">
      <alignment vertical="center"/>
    </xf>
    <xf numFmtId="0" fontId="63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57" fillId="0" borderId="26"/>
    <xf numFmtId="0" fontId="55" fillId="84" borderId="0"/>
    <xf numFmtId="0" fontId="62" fillId="82" borderId="0"/>
    <xf numFmtId="0" fontId="55" fillId="80" borderId="0"/>
    <xf numFmtId="0" fontId="62" fillId="78" borderId="0"/>
    <xf numFmtId="0" fontId="62" fillId="86" borderId="0"/>
    <xf numFmtId="0" fontId="55" fillId="96" borderId="0"/>
    <xf numFmtId="0" fontId="15" fillId="0" borderId="0"/>
    <xf numFmtId="0" fontId="55" fillId="76" borderId="0"/>
    <xf numFmtId="0" fontId="59" fillId="0" borderId="28"/>
    <xf numFmtId="0" fontId="62" fillId="94" borderId="0"/>
    <xf numFmtId="0" fontId="62" fillId="74" borderId="0"/>
    <xf numFmtId="0" fontId="55" fillId="92" borderId="0"/>
    <xf numFmtId="0" fontId="6" fillId="2" borderId="0"/>
    <xf numFmtId="0" fontId="55" fillId="88" borderId="0"/>
    <xf numFmtId="0" fontId="55" fillId="0" borderId="0"/>
    <xf numFmtId="0" fontId="63" fillId="0" borderId="0"/>
    <xf numFmtId="0" fontId="78" fillId="0" borderId="0">
      <alignment vertical="center"/>
    </xf>
    <xf numFmtId="0" fontId="63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60" fillId="7" borderId="7"/>
    <xf numFmtId="0" fontId="62" fillId="93" borderId="0"/>
    <xf numFmtId="0" fontId="62" fillId="85" borderId="0"/>
    <xf numFmtId="0" fontId="58" fillId="0" borderId="27"/>
    <xf numFmtId="0" fontId="8" fillId="4" borderId="0"/>
    <xf numFmtId="0" fontId="55" fillId="8" borderId="8"/>
    <xf numFmtId="0" fontId="63" fillId="0" borderId="0"/>
    <xf numFmtId="0" fontId="55" fillId="79" borderId="0"/>
    <xf numFmtId="0" fontId="59" fillId="0" borderId="0"/>
    <xf numFmtId="0" fontId="62" fillId="89" borderId="0"/>
    <xf numFmtId="0" fontId="55" fillId="87" borderId="0"/>
    <xf numFmtId="0" fontId="55" fillId="91" borderId="0"/>
    <xf numFmtId="0" fontId="55" fillId="83" borderId="0"/>
    <xf numFmtId="0" fontId="55" fillId="95" borderId="0"/>
    <xf numFmtId="0" fontId="61" fillId="0" borderId="29"/>
    <xf numFmtId="0" fontId="11" fillId="6" borderId="4"/>
    <xf numFmtId="0" fontId="12" fillId="0" borderId="6"/>
    <xf numFmtId="0" fontId="62" fillId="90" borderId="0"/>
    <xf numFmtId="0" fontId="63" fillId="0" borderId="0"/>
    <xf numFmtId="0" fontId="62" fillId="97" borderId="0"/>
    <xf numFmtId="0" fontId="55" fillId="75" borderId="0"/>
    <xf numFmtId="0" fontId="62" fillId="81" borderId="0"/>
    <xf numFmtId="164" fontId="21" fillId="0" borderId="0"/>
    <xf numFmtId="0" fontId="62" fillId="77" borderId="0"/>
    <xf numFmtId="0" fontId="7" fillId="3" borderId="0"/>
    <xf numFmtId="0" fontId="20" fillId="0" borderId="0"/>
    <xf numFmtId="0" fontId="10" fillId="6" borderId="5"/>
    <xf numFmtId="0" fontId="56" fillId="0" borderId="0"/>
    <xf numFmtId="0" fontId="63" fillId="0" borderId="0"/>
    <xf numFmtId="0" fontId="81" fillId="0" borderId="0"/>
    <xf numFmtId="0" fontId="85" fillId="59" borderId="17" applyNumberFormat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/>
    <xf numFmtId="0" fontId="81" fillId="55" borderId="0" applyNumberFormat="0" applyBorder="0" applyAlignment="0" applyProtection="0">
      <alignment vertical="center"/>
    </xf>
    <xf numFmtId="164" fontId="81" fillId="0" borderId="0">
      <alignment vertical="center"/>
    </xf>
    <xf numFmtId="0" fontId="85" fillId="114" borderId="17" applyNumberFormat="0" applyAlignment="0" applyProtection="0"/>
    <xf numFmtId="0" fontId="81" fillId="67" borderId="0" applyNumberFormat="0" applyBorder="0" applyAlignment="0" applyProtection="0"/>
    <xf numFmtId="0" fontId="81" fillId="53" borderId="0" applyNumberFormat="0" applyBorder="0" applyAlignment="0" applyProtection="0">
      <alignment vertical="center"/>
    </xf>
    <xf numFmtId="0" fontId="81" fillId="115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55" borderId="0" applyNumberFormat="0" applyBorder="0" applyAlignment="0" applyProtection="0"/>
    <xf numFmtId="0" fontId="88" fillId="0" borderId="39" applyNumberFormat="0" applyFill="0" applyAlignment="0" applyProtection="0"/>
    <xf numFmtId="0" fontId="81" fillId="55" borderId="0" applyNumberFormat="0" applyBorder="0" applyAlignment="0" applyProtection="0">
      <alignment vertical="center"/>
    </xf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>
      <alignment vertical="center"/>
    </xf>
    <xf numFmtId="0" fontId="84" fillId="116" borderId="0" applyNumberFormat="0" applyBorder="0" applyAlignment="0" applyProtection="0"/>
    <xf numFmtId="0" fontId="81" fillId="65" borderId="0" applyNumberFormat="0" applyBorder="0" applyAlignment="0" applyProtection="0"/>
    <xf numFmtId="0" fontId="84" fillId="53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4" fillId="54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57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4" borderId="0" applyNumberFormat="0" applyBorder="0" applyAlignment="0" applyProtection="0"/>
    <xf numFmtId="0" fontId="81" fillId="117" borderId="0" applyNumberFormat="0" applyBorder="0" applyAlignment="0" applyProtection="0"/>
    <xf numFmtId="0" fontId="84" fillId="118" borderId="0" applyNumberFormat="0" applyBorder="0" applyAlignment="0" applyProtection="0"/>
    <xf numFmtId="0" fontId="81" fillId="60" borderId="0" applyNumberFormat="0" applyBorder="0" applyAlignment="0" applyProtection="0">
      <alignment vertical="center"/>
    </xf>
    <xf numFmtId="0" fontId="81" fillId="53" borderId="0" applyNumberFormat="0" applyBorder="0" applyAlignment="0" applyProtection="0"/>
    <xf numFmtId="0" fontId="81" fillId="119" borderId="0" applyNumberFormat="0" applyBorder="0" applyAlignment="0" applyProtection="0"/>
    <xf numFmtId="0" fontId="81" fillId="57" borderId="0" applyNumberFormat="0" applyBorder="0" applyAlignment="0" applyProtection="0">
      <alignment vertical="center"/>
    </xf>
    <xf numFmtId="0" fontId="84" fillId="117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0" fontId="89" fillId="115" borderId="0" applyNumberFormat="0" applyBorder="0" applyAlignment="0" applyProtection="0"/>
    <xf numFmtId="0" fontId="84" fillId="61" borderId="0" applyNumberFormat="0" applyBorder="0" applyAlignment="0" applyProtection="0">
      <alignment vertical="center"/>
    </xf>
    <xf numFmtId="0" fontId="84" fillId="118" borderId="0" applyNumberFormat="0" applyBorder="0" applyAlignment="0" applyProtection="0"/>
    <xf numFmtId="0" fontId="84" fillId="120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0" fontId="84" fillId="57" borderId="0" applyNumberFormat="0" applyBorder="0" applyAlignment="0" applyProtection="0">
      <alignment vertical="center"/>
    </xf>
    <xf numFmtId="0" fontId="84" fillId="121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0" fontId="84" fillId="61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>
      <alignment vertical="center"/>
    </xf>
    <xf numFmtId="0" fontId="84" fillId="64" borderId="0" applyNumberFormat="0" applyBorder="0" applyAlignment="0" applyProtection="0">
      <alignment vertical="center"/>
    </xf>
    <xf numFmtId="0" fontId="84" fillId="63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164" fontId="81" fillId="0" borderId="0"/>
    <xf numFmtId="0" fontId="84" fillId="6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91" fillId="58" borderId="25" applyNumberFormat="0" applyAlignment="0" applyProtection="0"/>
    <xf numFmtId="0" fontId="91" fillId="58" borderId="25" applyNumberFormat="0" applyAlignment="0" applyProtection="0">
      <alignment vertical="center"/>
    </xf>
    <xf numFmtId="164" fontId="81" fillId="0" borderId="0" applyBorder="0" applyProtection="0"/>
    <xf numFmtId="164" fontId="81" fillId="0" borderId="0" applyBorder="0" applyProtection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93" fillId="55" borderId="0" applyNumberFormat="0" applyBorder="0" applyAlignment="0" applyProtection="0"/>
    <xf numFmtId="0" fontId="93" fillId="55" borderId="0" applyNumberFormat="0" applyBorder="0" applyAlignment="0" applyProtection="0">
      <alignment vertical="center"/>
    </xf>
    <xf numFmtId="0" fontId="83" fillId="0" borderId="0"/>
    <xf numFmtId="0" fontId="94" fillId="0" borderId="40" applyNumberFormat="0" applyFill="0" applyAlignment="0" applyProtection="0"/>
    <xf numFmtId="0" fontId="83" fillId="0" borderId="0">
      <alignment vertical="center"/>
    </xf>
    <xf numFmtId="0" fontId="95" fillId="0" borderId="24" applyNumberFormat="0" applyFill="0" applyAlignment="0" applyProtection="0">
      <alignment vertical="center"/>
    </xf>
    <xf numFmtId="0" fontId="83" fillId="0" borderId="0">
      <alignment vertical="center"/>
    </xf>
    <xf numFmtId="0" fontId="96" fillId="0" borderId="41" applyNumberFormat="0" applyFill="0" applyAlignment="0" applyProtection="0"/>
    <xf numFmtId="0" fontId="97" fillId="0" borderId="23" applyNumberFormat="0" applyFill="0" applyAlignment="0" applyProtection="0">
      <alignment vertical="center"/>
    </xf>
    <xf numFmtId="0" fontId="98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0" fillId="57" borderId="17" applyNumberFormat="0" applyAlignment="0" applyProtection="0"/>
    <xf numFmtId="0" fontId="90" fillId="57" borderId="17" applyNumberFormat="0" applyAlignment="0" applyProtection="0">
      <alignment vertical="center"/>
    </xf>
    <xf numFmtId="0" fontId="86" fillId="0" borderId="20" applyNumberFormat="0" applyFill="0" applyAlignment="0" applyProtection="0"/>
    <xf numFmtId="0" fontId="86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3" fillId="0" borderId="0"/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66" borderId="19" applyNumberFormat="0" applyFont="0" applyAlignment="0" applyProtection="0"/>
    <xf numFmtId="0" fontId="81" fillId="66" borderId="19" applyNumberFormat="0" applyFont="0" applyAlignment="0" applyProtection="0">
      <alignment vertical="center"/>
    </xf>
    <xf numFmtId="0" fontId="99" fillId="114" borderId="21" applyNumberFormat="0" applyAlignment="0" applyProtection="0"/>
    <xf numFmtId="0" fontId="99" fillId="59" borderId="21" applyNumberFormat="0" applyAlignment="0" applyProtection="0">
      <alignment vertical="center"/>
    </xf>
    <xf numFmtId="0" fontId="100" fillId="0" borderId="0" applyNumberFormat="0" applyFill="0" applyBorder="0" applyAlignment="0" applyProtection="0"/>
    <xf numFmtId="0" fontId="101" fillId="0" borderId="42" applyNumberFormat="0" applyFill="0" applyAlignment="0" applyProtection="0"/>
    <xf numFmtId="0" fontId="101" fillId="0" borderId="22" applyNumberFormat="0" applyFill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1" fillId="6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4" fillId="118" borderId="0" applyNumberFormat="0" applyBorder="0" applyAlignment="0" applyProtection="0"/>
    <xf numFmtId="0" fontId="81" fillId="54" borderId="0" applyNumberFormat="0" applyBorder="0" applyAlignment="0" applyProtection="0"/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/>
    <xf numFmtId="0" fontId="81" fillId="53" borderId="0" applyNumberFormat="0" applyBorder="0" applyAlignment="0" applyProtection="0"/>
    <xf numFmtId="0" fontId="84" fillId="56" borderId="0" applyNumberFormat="0" applyBorder="0" applyAlignment="0" applyProtection="0"/>
    <xf numFmtId="0" fontId="81" fillId="65" borderId="0" applyNumberFormat="0" applyBorder="0" applyAlignment="0" applyProtection="0"/>
    <xf numFmtId="0" fontId="84" fillId="54" borderId="0" applyNumberFormat="0" applyBorder="0" applyAlignment="0" applyProtection="0"/>
    <xf numFmtId="0" fontId="85" fillId="114" borderId="17" applyNumberFormat="0" applyAlignment="0" applyProtection="0"/>
    <xf numFmtId="0" fontId="84" fillId="120" borderId="0" applyNumberFormat="0" applyBorder="0" applyAlignment="0" applyProtection="0"/>
    <xf numFmtId="0" fontId="81" fillId="65" borderId="0" applyNumberFormat="0" applyBorder="0" applyAlignment="0" applyProtection="0">
      <alignment vertical="center"/>
    </xf>
    <xf numFmtId="0" fontId="84" fillId="61" borderId="0" applyNumberFormat="0" applyBorder="0" applyAlignment="0" applyProtection="0">
      <alignment vertical="center"/>
    </xf>
    <xf numFmtId="0" fontId="85" fillId="59" borderId="17" applyNumberForma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63" borderId="0" applyNumberFormat="0" applyBorder="0" applyAlignment="0" applyProtection="0">
      <alignment vertical="center"/>
    </xf>
    <xf numFmtId="0" fontId="81" fillId="0" borderId="0">
      <alignment vertical="center"/>
    </xf>
    <xf numFmtId="0" fontId="82" fillId="62" borderId="0" applyNumberFormat="0" applyBorder="0" applyAlignment="0" applyProtection="0"/>
    <xf numFmtId="0" fontId="83" fillId="0" borderId="0">
      <alignment vertical="center"/>
    </xf>
    <xf numFmtId="0" fontId="84" fillId="56" borderId="0" applyNumberFormat="0" applyBorder="0" applyAlignment="0" applyProtection="0">
      <alignment vertical="center"/>
    </xf>
    <xf numFmtId="0" fontId="81" fillId="0" borderId="0">
      <alignment vertical="center"/>
    </xf>
    <xf numFmtId="0" fontId="86" fillId="0" borderId="20" applyNumberFormat="0" applyFill="0" applyAlignment="0" applyProtection="0"/>
    <xf numFmtId="0" fontId="83" fillId="0" borderId="0"/>
    <xf numFmtId="0" fontId="84" fillId="63" borderId="0" applyNumberFormat="0" applyBorder="0" applyAlignment="0" applyProtection="0"/>
    <xf numFmtId="0" fontId="81" fillId="0" borderId="0">
      <alignment vertical="center"/>
    </xf>
    <xf numFmtId="0" fontId="90" fillId="57" borderId="17" applyNumberFormat="0" applyAlignment="0" applyProtection="0"/>
    <xf numFmtId="0" fontId="93" fillId="55" borderId="0" applyNumberFormat="0" applyBorder="0" applyAlignment="0" applyProtection="0"/>
    <xf numFmtId="0" fontId="84" fillId="68" borderId="0" applyNumberFormat="0" applyBorder="0" applyAlignment="0" applyProtection="0">
      <alignment vertical="center"/>
    </xf>
    <xf numFmtId="0" fontId="83" fillId="0" borderId="0">
      <alignment vertical="center"/>
    </xf>
    <xf numFmtId="0" fontId="8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4" fillId="61" borderId="0" applyNumberFormat="0" applyBorder="0" applyAlignment="0" applyProtection="0"/>
    <xf numFmtId="0" fontId="83" fillId="0" borderId="0"/>
    <xf numFmtId="0" fontId="97" fillId="0" borderId="23" applyNumberFormat="0" applyFill="0" applyAlignment="0" applyProtection="0">
      <alignment vertical="center"/>
    </xf>
    <xf numFmtId="164" fontId="81" fillId="0" borderId="0" applyBorder="0" applyProtection="0"/>
    <xf numFmtId="0" fontId="84" fillId="121" borderId="0" applyNumberFormat="0" applyBorder="0" applyAlignment="0" applyProtection="0"/>
    <xf numFmtId="0" fontId="83" fillId="0" borderId="0"/>
    <xf numFmtId="0" fontId="83" fillId="0" borderId="0">
      <alignment vertical="center"/>
    </xf>
    <xf numFmtId="0" fontId="91" fillId="58" borderId="25" applyNumberFormat="0" applyAlignment="0" applyProtection="0"/>
    <xf numFmtId="0" fontId="81" fillId="55" borderId="0" applyNumberFormat="0" applyBorder="0" applyAlignment="0" applyProtection="0"/>
    <xf numFmtId="0" fontId="96" fillId="0" borderId="41" applyNumberFormat="0" applyFill="0" applyAlignment="0" applyProtection="0"/>
    <xf numFmtId="0" fontId="81" fillId="60" borderId="0" applyNumberFormat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1" fillId="58" borderId="25" applyNumberFormat="0" applyAlignment="0" applyProtection="0">
      <alignment vertical="center"/>
    </xf>
    <xf numFmtId="0" fontId="84" fillId="118" borderId="0" applyNumberFormat="0" applyBorder="0" applyAlignment="0" applyProtection="0"/>
    <xf numFmtId="0" fontId="98" fillId="0" borderId="18" applyNumberFormat="0" applyFill="0" applyAlignment="0" applyProtection="0">
      <alignment vertical="center"/>
    </xf>
    <xf numFmtId="0" fontId="83" fillId="0" borderId="0"/>
    <xf numFmtId="0" fontId="81" fillId="60" borderId="0" applyNumberFormat="0" applyBorder="0" applyAlignment="0" applyProtection="0">
      <alignment vertical="center"/>
    </xf>
    <xf numFmtId="0" fontId="81" fillId="0" borderId="0"/>
    <xf numFmtId="164" fontId="8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0" borderId="0"/>
    <xf numFmtId="0" fontId="90" fillId="57" borderId="17" applyNumberFormat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4" fillId="116" borderId="0" applyNumberFormat="0" applyBorder="0" applyAlignment="0" applyProtection="0"/>
    <xf numFmtId="0" fontId="84" fillId="56" borderId="0" applyNumberFormat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1" fillId="67" borderId="0" applyNumberFormat="0" applyBorder="0" applyAlignment="0" applyProtection="0"/>
    <xf numFmtId="0" fontId="84" fillId="64" borderId="0" applyNumberFormat="0" applyBorder="0" applyAlignment="0" applyProtection="0">
      <alignment vertical="center"/>
    </xf>
    <xf numFmtId="0" fontId="84" fillId="117" borderId="0" applyNumberFormat="0" applyBorder="0" applyAlignment="0" applyProtection="0"/>
    <xf numFmtId="0" fontId="82" fillId="54" borderId="0" applyNumberFormat="0" applyBorder="0" applyAlignment="0" applyProtection="0">
      <alignment vertical="center"/>
    </xf>
    <xf numFmtId="0" fontId="81" fillId="119" borderId="0" applyNumberFormat="0" applyBorder="0" applyAlignment="0" applyProtection="0"/>
    <xf numFmtId="0" fontId="89" fillId="115" borderId="0" applyNumberFormat="0" applyBorder="0" applyAlignment="0" applyProtection="0"/>
    <xf numFmtId="0" fontId="81" fillId="117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60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0" fontId="81" fillId="6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4" fillId="68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1" fillId="115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94" fillId="0" borderId="40" applyNumberFormat="0" applyFill="0" applyAlignment="0" applyProtection="0"/>
    <xf numFmtId="0" fontId="88" fillId="0" borderId="39" applyNumberFormat="0" applyFill="0" applyAlignment="0" applyProtection="0"/>
    <xf numFmtId="0" fontId="81" fillId="53" borderId="0" applyNumberFormat="0" applyBorder="0" applyAlignment="0" applyProtection="0"/>
    <xf numFmtId="0" fontId="83" fillId="0" borderId="0"/>
    <xf numFmtId="164" fontId="81" fillId="0" borderId="0" applyBorder="0" applyProtection="0">
      <alignment vertical="center"/>
    </xf>
    <xf numFmtId="0" fontId="93" fillId="55" borderId="0" applyNumberFormat="0" applyBorder="0" applyAlignment="0" applyProtection="0">
      <alignment vertical="center"/>
    </xf>
    <xf numFmtId="0" fontId="83" fillId="0" borderId="0">
      <alignment vertical="center"/>
    </xf>
    <xf numFmtId="0" fontId="81" fillId="66" borderId="19" applyNumberFormat="0" applyFont="0" applyAlignment="0" applyProtection="0"/>
    <xf numFmtId="0" fontId="81" fillId="66" borderId="19" applyNumberFormat="0" applyFont="0" applyAlignment="0" applyProtection="0">
      <alignment vertical="center"/>
    </xf>
    <xf numFmtId="0" fontId="99" fillId="114" borderId="21" applyNumberFormat="0" applyAlignment="0" applyProtection="0"/>
    <xf numFmtId="0" fontId="99" fillId="59" borderId="21" applyNumberFormat="0" applyAlignment="0" applyProtection="0">
      <alignment vertical="center"/>
    </xf>
    <xf numFmtId="0" fontId="100" fillId="0" borderId="0" applyNumberFormat="0" applyFill="0" applyBorder="0" applyAlignment="0" applyProtection="0"/>
    <xf numFmtId="0" fontId="101" fillId="0" borderId="42" applyNumberFormat="0" applyFill="0" applyAlignment="0" applyProtection="0"/>
    <xf numFmtId="0" fontId="101" fillId="0" borderId="22" applyNumberFormat="0" applyFill="0" applyAlignment="0" applyProtection="0">
      <alignment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56" fillId="0" borderId="0"/>
    <xf numFmtId="0" fontId="57" fillId="0" borderId="26"/>
    <xf numFmtId="0" fontId="58" fillId="0" borderId="27"/>
    <xf numFmtId="0" fontId="59" fillId="0" borderId="28"/>
    <xf numFmtId="0" fontId="59" fillId="0" borderId="0"/>
    <xf numFmtId="0" fontId="6" fillId="2" borderId="0"/>
    <xf numFmtId="0" fontId="7" fillId="3" borderId="0"/>
    <xf numFmtId="0" fontId="8" fillId="4" borderId="0"/>
    <xf numFmtId="0" fontId="9" fillId="5" borderId="4"/>
    <xf numFmtId="0" fontId="10" fillId="6" borderId="5"/>
    <xf numFmtId="0" fontId="11" fillId="6" borderId="4"/>
    <xf numFmtId="0" fontId="12" fillId="0" borderId="6"/>
    <xf numFmtId="0" fontId="60" fillId="7" borderId="7"/>
    <xf numFmtId="0" fontId="14" fillId="0" borderId="0"/>
    <xf numFmtId="0" fontId="55" fillId="8" borderId="8"/>
    <xf numFmtId="0" fontId="15" fillId="0" borderId="0"/>
    <xf numFmtId="0" fontId="61" fillId="0" borderId="29"/>
    <xf numFmtId="0" fontId="62" fillId="74" borderId="0"/>
    <xf numFmtId="0" fontId="55" fillId="75" borderId="0"/>
    <xf numFmtId="0" fontId="55" fillId="76" borderId="0"/>
    <xf numFmtId="0" fontId="62" fillId="77" borderId="0"/>
    <xf numFmtId="0" fontId="62" fillId="78" borderId="0"/>
    <xf numFmtId="0" fontId="55" fillId="79" borderId="0"/>
    <xf numFmtId="0" fontId="55" fillId="80" borderId="0"/>
    <xf numFmtId="0" fontId="62" fillId="81" borderId="0"/>
    <xf numFmtId="0" fontId="62" fillId="82" borderId="0"/>
    <xf numFmtId="0" fontId="55" fillId="83" borderId="0"/>
    <xf numFmtId="0" fontId="55" fillId="84" borderId="0"/>
    <xf numFmtId="0" fontId="62" fillId="85" borderId="0"/>
    <xf numFmtId="0" fontId="62" fillId="86" borderId="0"/>
    <xf numFmtId="0" fontId="55" fillId="87" borderId="0"/>
    <xf numFmtId="0" fontId="55" fillId="88" borderId="0"/>
    <xf numFmtId="0" fontId="62" fillId="89" borderId="0"/>
    <xf numFmtId="0" fontId="62" fillId="90" borderId="0"/>
    <xf numFmtId="0" fontId="55" fillId="91" borderId="0"/>
    <xf numFmtId="0" fontId="55" fillId="92" borderId="0"/>
    <xf numFmtId="0" fontId="62" fillId="93" borderId="0"/>
    <xf numFmtId="0" fontId="62" fillId="94" borderId="0"/>
    <xf numFmtId="0" fontId="55" fillId="95" borderId="0"/>
    <xf numFmtId="0" fontId="55" fillId="96" borderId="0"/>
    <xf numFmtId="0" fontId="62" fillId="97" borderId="0"/>
    <xf numFmtId="0" fontId="21" fillId="0" borderId="0"/>
    <xf numFmtId="0" fontId="63" fillId="0" borderId="0"/>
    <xf numFmtId="0" fontId="64" fillId="0" borderId="0">
      <alignment vertical="center"/>
    </xf>
    <xf numFmtId="164" fontId="21" fillId="0" borderId="0"/>
    <xf numFmtId="0" fontId="63" fillId="0" borderId="0"/>
    <xf numFmtId="0" fontId="63" fillId="0" borderId="0"/>
    <xf numFmtId="0" fontId="63" fillId="0" borderId="0"/>
    <xf numFmtId="0" fontId="64" fillId="99" borderId="0">
      <alignment vertical="center"/>
    </xf>
    <xf numFmtId="0" fontId="68" fillId="0" borderId="0">
      <alignment vertical="center"/>
    </xf>
    <xf numFmtId="0" fontId="64" fillId="101" borderId="0">
      <alignment vertical="center"/>
    </xf>
    <xf numFmtId="0" fontId="66" fillId="99" borderId="0">
      <alignment vertical="center"/>
    </xf>
    <xf numFmtId="0" fontId="73" fillId="98" borderId="30">
      <alignment vertical="center"/>
    </xf>
    <xf numFmtId="0" fontId="64" fillId="105" borderId="0">
      <alignment vertical="center"/>
    </xf>
    <xf numFmtId="0" fontId="64" fillId="101" borderId="0">
      <alignment vertical="center"/>
    </xf>
    <xf numFmtId="0" fontId="77" fillId="101" borderId="0">
      <alignment vertical="center"/>
    </xf>
    <xf numFmtId="0" fontId="69" fillId="0" borderId="0">
      <alignment vertical="center"/>
    </xf>
    <xf numFmtId="0" fontId="74" fillId="98" borderId="34">
      <alignment vertical="center"/>
    </xf>
    <xf numFmtId="0" fontId="66" fillId="101" borderId="0">
      <alignment vertical="center"/>
    </xf>
    <xf numFmtId="0" fontId="64" fillId="0" borderId="0">
      <alignment vertical="center"/>
    </xf>
    <xf numFmtId="0" fontId="64" fillId="111" borderId="0">
      <alignment vertical="center"/>
    </xf>
    <xf numFmtId="0" fontId="64" fillId="100" borderId="0">
      <alignment vertical="center"/>
    </xf>
    <xf numFmtId="0" fontId="64" fillId="103" borderId="0">
      <alignment vertical="center"/>
    </xf>
    <xf numFmtId="0" fontId="64" fillId="99" borderId="0">
      <alignment vertical="center"/>
    </xf>
    <xf numFmtId="0" fontId="70" fillId="106" borderId="0">
      <alignment vertical="center"/>
    </xf>
    <xf numFmtId="0" fontId="66" fillId="102" borderId="0">
      <alignment vertical="center"/>
    </xf>
    <xf numFmtId="0" fontId="67" fillId="0" borderId="31">
      <alignment vertical="center"/>
    </xf>
    <xf numFmtId="0" fontId="64" fillId="110" borderId="32">
      <alignment vertical="center"/>
    </xf>
    <xf numFmtId="0" fontId="66" fillId="112" borderId="0">
      <alignment vertical="center"/>
    </xf>
    <xf numFmtId="164" fontId="64" fillId="0" borderId="0">
      <alignment vertical="center"/>
    </xf>
    <xf numFmtId="0" fontId="66" fillId="103" borderId="0">
      <alignment vertical="center"/>
    </xf>
    <xf numFmtId="0" fontId="80" fillId="104" borderId="38">
      <alignment vertical="center"/>
    </xf>
    <xf numFmtId="0" fontId="79" fillId="0" borderId="37">
      <alignment vertical="center"/>
    </xf>
    <xf numFmtId="0" fontId="70" fillId="100" borderId="0">
      <alignment vertical="center"/>
    </xf>
    <xf numFmtId="0" fontId="72" fillId="0" borderId="33">
      <alignment vertical="center"/>
    </xf>
    <xf numFmtId="0" fontId="68" fillId="0" borderId="0">
      <alignment vertical="center"/>
    </xf>
    <xf numFmtId="0" fontId="68" fillId="0" borderId="0">
      <alignment vertical="center"/>
    </xf>
    <xf numFmtId="164" fontId="64" fillId="0" borderId="0">
      <alignment vertical="center"/>
    </xf>
    <xf numFmtId="0" fontId="66" fillId="35" borderId="0">
      <alignment vertical="center"/>
    </xf>
    <xf numFmtId="0" fontId="75" fillId="0" borderId="35">
      <alignment vertical="center"/>
    </xf>
    <xf numFmtId="0" fontId="66" fillId="107" borderId="0">
      <alignment vertical="center"/>
    </xf>
    <xf numFmtId="0" fontId="65" fillId="103" borderId="30">
      <alignment vertical="center"/>
    </xf>
    <xf numFmtId="0" fontId="76" fillId="0" borderId="36">
      <alignment vertical="center"/>
    </xf>
    <xf numFmtId="0" fontId="66" fillId="108" borderId="0">
      <alignment vertical="center"/>
    </xf>
    <xf numFmtId="0" fontId="67" fillId="0" borderId="0">
      <alignment vertical="center"/>
    </xf>
    <xf numFmtId="0" fontId="66" fillId="102" borderId="0">
      <alignment vertical="center"/>
    </xf>
    <xf numFmtId="0" fontId="21" fillId="0" borderId="0">
      <alignment vertical="center"/>
    </xf>
    <xf numFmtId="0" fontId="63" fillId="0" borderId="0"/>
    <xf numFmtId="0" fontId="64" fillId="100" borderId="0">
      <alignment vertical="center"/>
    </xf>
    <xf numFmtId="0" fontId="64" fillId="103" borderId="0">
      <alignment vertical="center"/>
    </xf>
    <xf numFmtId="0" fontId="66" fillId="99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64" fillId="105" borderId="0">
      <alignment vertical="center"/>
    </xf>
    <xf numFmtId="0" fontId="66" fillId="105" borderId="0">
      <alignment vertical="center"/>
    </xf>
    <xf numFmtId="0" fontId="66" fillId="100" borderId="0">
      <alignment vertical="center"/>
    </xf>
    <xf numFmtId="0" fontId="64" fillId="109" borderId="0">
      <alignment vertical="center"/>
    </xf>
    <xf numFmtId="0" fontId="18" fillId="0" borderId="0"/>
  </cellStyleXfs>
  <cellXfs count="163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2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69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46" borderId="0" xfId="0" applyFill="1" applyBorder="1"/>
    <xf numFmtId="0" fontId="16" fillId="46" borderId="0" xfId="0" applyFont="1" applyFill="1" applyBorder="1" applyAlignment="1">
      <alignment horizontal="center"/>
    </xf>
    <xf numFmtId="0" fontId="33" fillId="0" borderId="0" xfId="0" applyFont="1"/>
    <xf numFmtId="0" fontId="0" fillId="0" borderId="10" xfId="0" applyBorder="1" applyAlignment="1">
      <alignment horizontal="center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34" fillId="0" borderId="0" xfId="0" applyFont="1"/>
    <xf numFmtId="0" fontId="0" fillId="33" borderId="10" xfId="0" applyFill="1" applyBorder="1"/>
    <xf numFmtId="0" fontId="26" fillId="40" borderId="10" xfId="0" applyFont="1" applyFill="1" applyBorder="1" applyAlignment="1" applyProtection="1">
      <alignment horizontal="center"/>
      <protection locked="0"/>
    </xf>
    <xf numFmtId="0" fontId="103" fillId="40" borderId="10" xfId="0" applyFont="1" applyFill="1" applyBorder="1" applyAlignment="1" applyProtection="1">
      <alignment horizontal="center"/>
      <protection locked="0"/>
    </xf>
    <xf numFmtId="0" fontId="103" fillId="71" borderId="10" xfId="72" applyNumberFormat="1" applyFont="1" applyFill="1" applyBorder="1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21" fillId="113" borderId="44" xfId="47" applyNumberFormat="1" applyFill="1" applyBorder="1" applyAlignment="1" applyProtection="1">
      <alignment horizontal="center"/>
      <protection locked="0"/>
    </xf>
    <xf numFmtId="0" fontId="21" fillId="113" borderId="44" xfId="47" applyNumberFormat="1" applyFont="1" applyFill="1" applyBorder="1" applyAlignment="1" applyProtection="1">
      <alignment horizontal="center"/>
      <protection locked="0"/>
    </xf>
    <xf numFmtId="0" fontId="18" fillId="113" borderId="10" xfId="42" applyFont="1" applyFill="1" applyBorder="1" applyAlignment="1" applyProtection="1">
      <alignment horizontal="center"/>
      <protection locked="0"/>
    </xf>
    <xf numFmtId="0" fontId="54" fillId="113" borderId="10" xfId="42" applyFont="1" applyFill="1" applyBorder="1" applyAlignment="1" applyProtection="1">
      <alignment horizontal="center"/>
      <protection locked="0"/>
    </xf>
    <xf numFmtId="0" fontId="18" fillId="113" borderId="10" xfId="42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</cellXfs>
  <cellStyles count="604">
    <cellStyle name="20% - Accent1" xfId="19" builtinId="30" customBuiltin="1"/>
    <cellStyle name="20% - Accent1 2" xfId="63"/>
    <cellStyle name="20% - Accent1 2 2" xfId="188"/>
    <cellStyle name="20% - Accent1 2 2 2" xfId="482"/>
    <cellStyle name="20% - Accent1 2 3" xfId="307"/>
    <cellStyle name="20% - Accent1 2 3 2" xfId="566"/>
    <cellStyle name="20% - Accent1 3" xfId="179"/>
    <cellStyle name="20% - Accent1 3 2" xfId="205"/>
    <cellStyle name="20% - Accent1 4" xfId="296"/>
    <cellStyle name="20% - Accent1 4 2" xfId="469"/>
    <cellStyle name="20% - Accent1 5" xfId="313"/>
    <cellStyle name="20% - Accent1 5 2" xfId="524"/>
    <cellStyle name="20% - Accent2" xfId="23" builtinId="34" customBuiltin="1"/>
    <cellStyle name="20% - Accent2 2" xfId="92"/>
    <cellStyle name="20% - Accent2 2 2" xfId="135"/>
    <cellStyle name="20% - Accent2 2 2 2" xfId="461"/>
    <cellStyle name="20% - Accent2 2 3" xfId="316"/>
    <cellStyle name="20% - Accent2 2 3 2" xfId="594"/>
    <cellStyle name="20% - Accent2 3" xfId="146"/>
    <cellStyle name="20% - Accent2 3 2" xfId="206"/>
    <cellStyle name="20% - Accent2 4" xfId="283"/>
    <cellStyle name="20% - Accent2 4 2" xfId="488"/>
    <cellStyle name="20% - Accent2 5" xfId="315"/>
    <cellStyle name="20% - Accent2 5 2" xfId="528"/>
    <cellStyle name="20% - Accent3" xfId="27" builtinId="38" customBuiltin="1"/>
    <cellStyle name="20% - Accent3 2" xfId="57"/>
    <cellStyle name="20% - Accent3 2 2" xfId="186"/>
    <cellStyle name="20% - Accent3 2 2 2" xfId="478"/>
    <cellStyle name="20% - Accent3 2 3" xfId="319"/>
    <cellStyle name="20% - Accent3 2 3 2" xfId="560"/>
    <cellStyle name="20% - Accent3 3" xfId="177"/>
    <cellStyle name="20% - Accent3 3 2" xfId="207"/>
    <cellStyle name="20% - Accent3 4" xfId="288"/>
    <cellStyle name="20% - Accent3 4 2" xfId="449"/>
    <cellStyle name="20% - Accent3 5" xfId="317"/>
    <cellStyle name="20% - Accent3 5 2" xfId="532"/>
    <cellStyle name="20% - Accent4" xfId="31" builtinId="42" customBuiltin="1"/>
    <cellStyle name="20% - Accent4 2" xfId="97"/>
    <cellStyle name="20% - Accent4 2 2" xfId="191"/>
    <cellStyle name="20% - Accent4 2 2 2" xfId="407"/>
    <cellStyle name="20% - Accent4 2 3" xfId="322"/>
    <cellStyle name="20% - Accent4 2 3 2" xfId="599"/>
    <cellStyle name="20% - Accent4 3" xfId="187"/>
    <cellStyle name="20% - Accent4 3 2" xfId="209"/>
    <cellStyle name="20% - Accent4 4" xfId="286"/>
    <cellStyle name="20% - Accent4 4 2" xfId="479"/>
    <cellStyle name="20% - Accent4 5" xfId="320"/>
    <cellStyle name="20% - Accent4 5 2" xfId="536"/>
    <cellStyle name="20% - Accent5" xfId="35" builtinId="46" customBuiltin="1"/>
    <cellStyle name="20% - Accent5 2" xfId="100"/>
    <cellStyle name="20% - Accent5 2 2" xfId="119"/>
    <cellStyle name="20% - Accent5 2 2 2" xfId="419"/>
    <cellStyle name="20% - Accent5 2 3" xfId="326"/>
    <cellStyle name="20% - Accent5 2 3 2" xfId="602"/>
    <cellStyle name="20% - Accent5 3" xfId="185"/>
    <cellStyle name="20% - Accent5 3 2" xfId="212"/>
    <cellStyle name="20% - Accent5 4" xfId="287"/>
    <cellStyle name="20% - Accent5 4 2" xfId="415"/>
    <cellStyle name="20% - Accent5 5" xfId="324"/>
    <cellStyle name="20% - Accent5 5 2" xfId="540"/>
    <cellStyle name="20% - Accent6" xfId="39" builtinId="50" customBuiltin="1"/>
    <cellStyle name="20% - Accent6 2" xfId="93"/>
    <cellStyle name="20% - Accent6 2 2" xfId="196"/>
    <cellStyle name="20% - Accent6 2 2 2" xfId="411"/>
    <cellStyle name="20% - Accent6 2 3" xfId="332"/>
    <cellStyle name="20% - Accent6 2 3 2" xfId="595"/>
    <cellStyle name="20% - Accent6 3" xfId="158"/>
    <cellStyle name="20% - Accent6 3 2" xfId="214"/>
    <cellStyle name="20% - Accent6 4" xfId="289"/>
    <cellStyle name="20% - Accent6 4 2" xfId="412"/>
    <cellStyle name="20% - Accent6 5" xfId="330"/>
    <cellStyle name="20% - Accent6 5 2" xfId="544"/>
    <cellStyle name="40% - Accent1" xfId="20" builtinId="31" customBuiltin="1"/>
    <cellStyle name="40% - Accent1 2" xfId="66"/>
    <cellStyle name="40% - Accent1 2 2" xfId="141"/>
    <cellStyle name="40% - Accent1 2 2 2" xfId="485"/>
    <cellStyle name="40% - Accent1 2 3" xfId="333"/>
    <cellStyle name="40% - Accent1 2 3 2" xfId="569"/>
    <cellStyle name="40% - Accent1 3" xfId="149"/>
    <cellStyle name="40% - Accent1 3 2" xfId="203"/>
    <cellStyle name="40% - Accent1 4" xfId="255"/>
    <cellStyle name="40% - Accent1 4 2" xfId="492"/>
    <cellStyle name="40% - Accent1 5" xfId="309"/>
    <cellStyle name="40% - Accent1 5 2" xfId="525"/>
    <cellStyle name="40% - Accent2" xfId="24" builtinId="35" customBuiltin="1"/>
    <cellStyle name="40% - Accent2 2" xfId="64"/>
    <cellStyle name="40% - Accent2 2 2" xfId="118"/>
    <cellStyle name="40% - Accent2 2 2 2" xfId="487"/>
    <cellStyle name="40% - Accent2 2 3" xfId="329"/>
    <cellStyle name="40% - Accent2 2 3 2" xfId="567"/>
    <cellStyle name="40% - Accent2 3" xfId="101"/>
    <cellStyle name="40% - Accent2 3 2" xfId="215"/>
    <cellStyle name="40% - Accent2 4" xfId="250"/>
    <cellStyle name="40% - Accent2 4 2" xfId="410"/>
    <cellStyle name="40% - Accent2 5" xfId="334"/>
    <cellStyle name="40% - Accent2 5 2" xfId="529"/>
    <cellStyle name="40% - Accent3" xfId="28" builtinId="39" customBuiltin="1"/>
    <cellStyle name="40% - Accent3 2" xfId="53"/>
    <cellStyle name="40% - Accent3 2 2" xfId="183"/>
    <cellStyle name="40% - Accent3 2 2 2" xfId="408"/>
    <cellStyle name="40% - Accent3 2 3" xfId="310"/>
    <cellStyle name="40% - Accent3 2 3 2" xfId="556"/>
    <cellStyle name="40% - Accent3 3" xfId="113"/>
    <cellStyle name="40% - Accent3 3 2" xfId="216"/>
    <cellStyle name="40% - Accent3 4" xfId="248"/>
    <cellStyle name="40% - Accent3 4 2" xfId="475"/>
    <cellStyle name="40% - Accent3 5" xfId="335"/>
    <cellStyle name="40% - Accent3 5 2" xfId="533"/>
    <cellStyle name="40% - Accent4" xfId="32" builtinId="43" customBuiltin="1"/>
    <cellStyle name="40% - Accent4 2" xfId="56"/>
    <cellStyle name="40% - Accent4 2 2" xfId="134"/>
    <cellStyle name="40% - Accent4 2 2 2" xfId="457"/>
    <cellStyle name="40% - Accent4 2 3" xfId="337"/>
    <cellStyle name="40% - Accent4 2 3 2" xfId="559"/>
    <cellStyle name="40% - Accent4 3" xfId="106"/>
    <cellStyle name="40% - Accent4 3 2" xfId="210"/>
    <cellStyle name="40% - Accent4 4" xfId="261"/>
    <cellStyle name="40% - Accent4 4 2" xfId="451"/>
    <cellStyle name="40% - Accent4 5" xfId="321"/>
    <cellStyle name="40% - Accent4 5 2" xfId="537"/>
    <cellStyle name="40% - Accent5" xfId="36" builtinId="47" customBuiltin="1"/>
    <cellStyle name="40% - Accent5 2" xfId="51"/>
    <cellStyle name="40% - Accent5 2 2" xfId="176"/>
    <cellStyle name="40% - Accent5 2 2 2" xfId="422"/>
    <cellStyle name="40% - Accent5 2 3" xfId="314"/>
    <cellStyle name="40% - Accent5 2 3 2" xfId="554"/>
    <cellStyle name="40% - Accent5 3" xfId="104"/>
    <cellStyle name="40% - Accent5 3 2" xfId="218"/>
    <cellStyle name="40% - Accent5 4" xfId="259"/>
    <cellStyle name="40% - Accent5 4 2" xfId="413"/>
    <cellStyle name="40% - Accent5 5" xfId="338"/>
    <cellStyle name="40% - Accent5 5 2" xfId="541"/>
    <cellStyle name="40% - Accent6" xfId="40" builtinId="51" customBuiltin="1"/>
    <cellStyle name="40% - Accent6 2" xfId="65"/>
    <cellStyle name="40% - Accent6 2 2" xfId="173"/>
    <cellStyle name="40% - Accent6 2 2 2" xfId="423"/>
    <cellStyle name="40% - Accent6 2 3" xfId="340"/>
    <cellStyle name="40% - Accent6 2 3 2" xfId="568"/>
    <cellStyle name="40% - Accent6 3" xfId="107"/>
    <cellStyle name="40% - Accent6 3 2" xfId="219"/>
    <cellStyle name="40% - Accent6 4" xfId="253"/>
    <cellStyle name="40% - Accent6 4 2" xfId="473"/>
    <cellStyle name="40% - Accent6 5" xfId="339"/>
    <cellStyle name="40% - Accent6 5 2" xfId="545"/>
    <cellStyle name="60% - Accent1" xfId="21" builtinId="32" customBuiltin="1"/>
    <cellStyle name="60% - Accent1 2" xfId="94"/>
    <cellStyle name="60% - Accent1 2 2" xfId="131"/>
    <cellStyle name="60% - Accent1 2 2 2" xfId="477"/>
    <cellStyle name="60% - Accent1 2 3" xfId="325"/>
    <cellStyle name="60% - Accent1 2 3 2" xfId="596"/>
    <cellStyle name="60% - Accent1 3" xfId="143"/>
    <cellStyle name="60% - Accent1 3 2" xfId="211"/>
    <cellStyle name="60% - Accent1 4" xfId="299"/>
    <cellStyle name="60% - Accent1 4 2" xfId="466"/>
    <cellStyle name="60% - Accent1 5" xfId="323"/>
    <cellStyle name="60% - Accent1 5 2" xfId="526"/>
    <cellStyle name="60% - Accent2" xfId="25" builtinId="36" customBuiltin="1"/>
    <cellStyle name="60% - Accent2 2" xfId="99"/>
    <cellStyle name="60% - Accent2 2 2" xfId="163"/>
    <cellStyle name="60% - Accent2 2 2 2" xfId="468"/>
    <cellStyle name="60% - Accent2 2 3" xfId="331"/>
    <cellStyle name="60% - Accent2 2 3 2" xfId="601"/>
    <cellStyle name="60% - Accent2 3" xfId="167"/>
    <cellStyle name="60% - Accent2 3 2" xfId="213"/>
    <cellStyle name="60% - Accent2 4" xfId="297"/>
    <cellStyle name="60% - Accent2 4 2" xfId="416"/>
    <cellStyle name="60% - Accent2 5" xfId="328"/>
    <cellStyle name="60% - Accent2 5 2" xfId="530"/>
    <cellStyle name="60% - Accent3" xfId="29" builtinId="40" customBuiltin="1"/>
    <cellStyle name="60% - Accent3 2" xfId="61"/>
    <cellStyle name="60% - Accent3 2 2" xfId="181"/>
    <cellStyle name="60% - Accent3 2 2 2" xfId="480"/>
    <cellStyle name="60% - Accent3 2 3" xfId="342"/>
    <cellStyle name="60% - Accent3 2 3 2" xfId="564"/>
    <cellStyle name="60% - Accent3 3" xfId="184"/>
    <cellStyle name="60% - Accent3 3 2" xfId="220"/>
    <cellStyle name="60% - Accent3 4" xfId="278"/>
    <cellStyle name="60% - Accent3 4 2" xfId="471"/>
    <cellStyle name="60% - Accent3 5" xfId="341"/>
    <cellStyle name="60% - Accent3 5 2" xfId="534"/>
    <cellStyle name="60% - Accent4" xfId="33" builtinId="44" customBuiltin="1"/>
    <cellStyle name="60% - Accent4 2" xfId="98"/>
    <cellStyle name="60% - Accent4 2 2" xfId="123"/>
    <cellStyle name="60% - Accent4 2 2 2" xfId="476"/>
    <cellStyle name="60% - Accent4 2 3" xfId="347"/>
    <cellStyle name="60% - Accent4 2 3 2" xfId="600"/>
    <cellStyle name="60% - Accent4 3" xfId="169"/>
    <cellStyle name="60% - Accent4 3 2" xfId="222"/>
    <cellStyle name="60% - Accent4 4" xfId="285"/>
    <cellStyle name="60% - Accent4 4 2" xfId="454"/>
    <cellStyle name="60% - Accent4 5" xfId="345"/>
    <cellStyle name="60% - Accent4 5 2" xfId="538"/>
    <cellStyle name="60% - Accent5" xfId="37" builtinId="48" customBuiltin="1"/>
    <cellStyle name="60% - Accent5 2" xfId="54"/>
    <cellStyle name="60% - Accent5 2 2" xfId="138"/>
    <cellStyle name="60% - Accent5 2 2 2" xfId="424"/>
    <cellStyle name="60% - Accent5 2 3" xfId="308"/>
    <cellStyle name="60% - Accent5 2 3 2" xfId="557"/>
    <cellStyle name="60% - Accent5 3" xfId="175"/>
    <cellStyle name="60% - Accent5 3 2" xfId="224"/>
    <cellStyle name="60% - Accent5 4" xfId="277"/>
    <cellStyle name="60% - Accent5 4 2" xfId="414"/>
    <cellStyle name="60% - Accent5 5" xfId="348"/>
    <cellStyle name="60% - Accent5 5 2" xfId="542"/>
    <cellStyle name="60% - Accent6" xfId="41" builtinId="52" customBuiltin="1"/>
    <cellStyle name="60% - Accent6 2" xfId="73"/>
    <cellStyle name="60% - Accent6 2 2" xfId="198"/>
    <cellStyle name="60% - Accent6 2 2 2" xfId="483"/>
    <cellStyle name="60% - Accent6 2 3" xfId="349"/>
    <cellStyle name="60% - Accent6 2 3 2" xfId="576"/>
    <cellStyle name="60% - Accent6 3" xfId="174"/>
    <cellStyle name="60% - Accent6 3 2" xfId="223"/>
    <cellStyle name="60% - Accent6 4" xfId="295"/>
    <cellStyle name="60% - Accent6 4 2" xfId="418"/>
    <cellStyle name="60% - Accent6 5" xfId="346"/>
    <cellStyle name="60% - Accent6 5 2" xfId="546"/>
    <cellStyle name="Accent1" xfId="18" builtinId="29" customBuiltin="1"/>
    <cellStyle name="Accent1 2" xfId="89"/>
    <cellStyle name="Accent1 2 2" xfId="192"/>
    <cellStyle name="Accent1 2 2 2" xfId="467"/>
    <cellStyle name="Accent1 2 3" xfId="351"/>
    <cellStyle name="Accent1 2 3 2" xfId="591"/>
    <cellStyle name="Accent1 3" xfId="150"/>
    <cellStyle name="Accent1 3 2" xfId="225"/>
    <cellStyle name="Accent1 4" xfId="258"/>
    <cellStyle name="Accent1 4 2" xfId="445"/>
    <cellStyle name="Accent1 5" xfId="350"/>
    <cellStyle name="Accent1 5 2" xfId="523"/>
    <cellStyle name="Accent2" xfId="22" builtinId="33" customBuiltin="1"/>
    <cellStyle name="Accent2 2" xfId="82"/>
    <cellStyle name="Accent2 2 2" xfId="132"/>
    <cellStyle name="Accent2 2 2 2" xfId="420"/>
    <cellStyle name="Accent2 2 3" xfId="344"/>
    <cellStyle name="Accent2 2 3 2" xfId="584"/>
    <cellStyle name="Accent2 3" xfId="152"/>
    <cellStyle name="Accent2 3 2" xfId="226"/>
    <cellStyle name="Accent2 4" xfId="251"/>
    <cellStyle name="Accent2 4 2" xfId="441"/>
    <cellStyle name="Accent2 5" xfId="352"/>
    <cellStyle name="Accent2 5 2" xfId="527"/>
    <cellStyle name="Accent3" xfId="26" builtinId="37" customBuiltin="1"/>
    <cellStyle name="Accent3 2" xfId="71"/>
    <cellStyle name="Accent3 2 2" xfId="161"/>
    <cellStyle name="Accent3 2 2 2" xfId="437"/>
    <cellStyle name="Accent3 2 3" xfId="354"/>
    <cellStyle name="Accent3 2 3 2" xfId="574"/>
    <cellStyle name="Accent3 3" xfId="109"/>
    <cellStyle name="Accent3 3 2" xfId="227"/>
    <cellStyle name="Accent3 4" xfId="249"/>
    <cellStyle name="Accent3 4 2" xfId="486"/>
    <cellStyle name="Accent3 5" xfId="353"/>
    <cellStyle name="Accent3 5 2" xfId="531"/>
    <cellStyle name="Accent4" xfId="30" builtinId="41" customBuiltin="1"/>
    <cellStyle name="Accent4 2" xfId="87"/>
    <cellStyle name="Accent4 2 2" xfId="166"/>
    <cellStyle name="Accent4 2 2 2" xfId="470"/>
    <cellStyle name="Accent4 2 3" xfId="355"/>
    <cellStyle name="Accent4 2 3 2" xfId="589"/>
    <cellStyle name="Accent4 3" xfId="110"/>
    <cellStyle name="Accent4 3 2" xfId="217"/>
    <cellStyle name="Accent4 4" xfId="252"/>
    <cellStyle name="Accent4 4 2" xfId="409"/>
    <cellStyle name="Accent4 5" xfId="336"/>
    <cellStyle name="Accent4 5 2" xfId="535"/>
    <cellStyle name="Accent5" xfId="34" builtinId="45" customBuiltin="1"/>
    <cellStyle name="Accent5 2" xfId="68"/>
    <cellStyle name="Accent5 2 2" xfId="137"/>
    <cellStyle name="Accent5 2 2 2" xfId="429"/>
    <cellStyle name="Accent5 2 3" xfId="358"/>
    <cellStyle name="Accent5 2 3 2" xfId="571"/>
    <cellStyle name="Accent5 3" xfId="105"/>
    <cellStyle name="Accent5 3 2" xfId="229"/>
    <cellStyle name="Accent5 4" xfId="293"/>
    <cellStyle name="Accent5 4 2" xfId="481"/>
    <cellStyle name="Accent5 5" xfId="357"/>
    <cellStyle name="Accent5 5 2" xfId="539"/>
    <cellStyle name="Accent6" xfId="38" builtinId="49" customBuiltin="1"/>
    <cellStyle name="Accent6 2" xfId="84"/>
    <cellStyle name="Accent6 2 2" xfId="128"/>
    <cellStyle name="Accent6 2 2 2" xfId="425"/>
    <cellStyle name="Accent6 2 3" xfId="360"/>
    <cellStyle name="Accent6 2 3 2" xfId="586"/>
    <cellStyle name="Accent6 3" xfId="103"/>
    <cellStyle name="Accent6 3 2" xfId="228"/>
    <cellStyle name="Accent6 4" xfId="257"/>
    <cellStyle name="Accent6 4 2" xfId="433"/>
    <cellStyle name="Accent6 5" xfId="356"/>
    <cellStyle name="Accent6 5 2" xfId="543"/>
    <cellStyle name="Bad" xfId="7" builtinId="27" customBuiltin="1"/>
    <cellStyle name="Bad 2" xfId="77"/>
    <cellStyle name="Bad 2 2" xfId="165"/>
    <cellStyle name="Bad 2 2 2" xfId="472"/>
    <cellStyle name="Bad 2 3" xfId="361"/>
    <cellStyle name="Bad 2 3 2" xfId="579"/>
    <cellStyle name="Bad 3" xfId="111"/>
    <cellStyle name="Bad 3 2" xfId="221"/>
    <cellStyle name="Bad 4" xfId="300"/>
    <cellStyle name="Bad 4 2" xfId="474"/>
    <cellStyle name="Bad 5" xfId="343"/>
    <cellStyle name="Bad 5 2" xfId="512"/>
    <cellStyle name="Calculation" xfId="11" builtinId="22" customBuiltin="1"/>
    <cellStyle name="Calculation 2" xfId="55"/>
    <cellStyle name="Calculation 2 2" xfId="168"/>
    <cellStyle name="Calculation 2 2 2" xfId="421"/>
    <cellStyle name="Calculation 2 3" xfId="306"/>
    <cellStyle name="Calculation 2 3 2" xfId="558"/>
    <cellStyle name="Calculation 3" xfId="142"/>
    <cellStyle name="Calculation 3 2" xfId="204"/>
    <cellStyle name="Calculation 4" xfId="291"/>
    <cellStyle name="Calculation 4 2" xfId="417"/>
    <cellStyle name="Calculation 5" xfId="312"/>
    <cellStyle name="Calculation 5 2" xfId="516"/>
    <cellStyle name="Check Cell" xfId="13" builtinId="23" customBuiltin="1"/>
    <cellStyle name="Check Cell 2" xfId="75"/>
    <cellStyle name="Check Cell 2 2" xfId="193"/>
    <cellStyle name="Check Cell 2 2 2" xfId="453"/>
    <cellStyle name="Check Cell 2 3" xfId="363"/>
    <cellStyle name="Check Cell 2 3 2" xfId="577"/>
    <cellStyle name="Check Cell 3" xfId="147"/>
    <cellStyle name="Check Cell 3 2" xfId="230"/>
    <cellStyle name="Check Cell 4" xfId="276"/>
    <cellStyle name="Check Cell 4 2" xfId="448"/>
    <cellStyle name="Check Cell 5" xfId="362"/>
    <cellStyle name="Check Cell 5 2" xfId="518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2 2" xfId="494"/>
    <cellStyle name="Excel Built-in Normal 2 2 3" xfId="365"/>
    <cellStyle name="Excel Built-in Normal 2 2 3 2" xfId="583"/>
    <cellStyle name="Excel Built-in Normal 2 3" xfId="145"/>
    <cellStyle name="Excel Built-in Normal 2 3 2" xfId="270"/>
    <cellStyle name="Excel Built-in Normal 2 4" xfId="298"/>
    <cellStyle name="Excel Built-in Normal 2 4 2" xfId="444"/>
    <cellStyle name="Excel Built-in Normal 2 5" xfId="364"/>
    <cellStyle name="Excel Built-in Normal 2 5 2" xfId="550"/>
    <cellStyle name="Excel Built-in Normal 3" xfId="72"/>
    <cellStyle name="Excel Built-in Normal 3 2" xfId="129"/>
    <cellStyle name="Excel Built-in Normal 3 2 2" xfId="459"/>
    <cellStyle name="Excel Built-in Normal 3 3" xfId="311"/>
    <cellStyle name="Excel Built-in Normal 3 3 2" xfId="575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2 3" xfId="460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4 2" xfId="440"/>
    <cellStyle name="Explanatory Text 5" xfId="366"/>
    <cellStyle name="Explanatory Text 5 2" xfId="521"/>
    <cellStyle name="Explanatory Text 6" xfId="603"/>
    <cellStyle name="Good" xfId="6" builtinId="26" customBuiltin="1"/>
    <cellStyle name="Good 2" xfId="58"/>
    <cellStyle name="Good 2 2" xfId="130"/>
    <cellStyle name="Good 2 2 2" xfId="495"/>
    <cellStyle name="Good 2 3" xfId="369"/>
    <cellStyle name="Good 2 3 2" xfId="561"/>
    <cellStyle name="Good 3" xfId="160"/>
    <cellStyle name="Good 3 2" xfId="233"/>
    <cellStyle name="Good 4" xfId="260"/>
    <cellStyle name="Good 4 2" xfId="436"/>
    <cellStyle name="Good 5" xfId="368"/>
    <cellStyle name="Good 5 2" xfId="511"/>
    <cellStyle name="Heading 1" xfId="2" builtinId="16" customBuiltin="1"/>
    <cellStyle name="Heading 1 2" xfId="76"/>
    <cellStyle name="Heading 1 2 2" xfId="121"/>
    <cellStyle name="Heading 1 2 2 2" xfId="464"/>
    <cellStyle name="Heading 1 2 3" xfId="373"/>
    <cellStyle name="Heading 1 2 3 2" xfId="578"/>
    <cellStyle name="Heading 1 3" xfId="182"/>
    <cellStyle name="Heading 1 3 2" xfId="234"/>
    <cellStyle name="Heading 1 4" xfId="247"/>
    <cellStyle name="Heading 1 4 2" xfId="490"/>
    <cellStyle name="Heading 1 5" xfId="371"/>
    <cellStyle name="Heading 1 5 2" xfId="507"/>
    <cellStyle name="Heading 2" xfId="3" builtinId="17" customBuiltin="1"/>
    <cellStyle name="Heading 2 2" xfId="86"/>
    <cellStyle name="Heading 2 2 2" xfId="124"/>
    <cellStyle name="Heading 2 2 2 2" xfId="443"/>
    <cellStyle name="Heading 2 2 3" xfId="376"/>
    <cellStyle name="Heading 2 2 3 2" xfId="588"/>
    <cellStyle name="Heading 2 3" xfId="117"/>
    <cellStyle name="Heading 2 3 2" xfId="235"/>
    <cellStyle name="Heading 2 4" xfId="279"/>
    <cellStyle name="Heading 2 4 2" xfId="450"/>
    <cellStyle name="Heading 2 5" xfId="375"/>
    <cellStyle name="Heading 2 5 2" xfId="508"/>
    <cellStyle name="Heading 3" xfId="4" builtinId="18" customBuiltin="1"/>
    <cellStyle name="Heading 3 2" xfId="69"/>
    <cellStyle name="Heading 3 2 2" xfId="197"/>
    <cellStyle name="Heading 3 2 2 2" xfId="455"/>
    <cellStyle name="Heading 3 2 3" xfId="377"/>
    <cellStyle name="Heading 3 2 3 2" xfId="572"/>
    <cellStyle name="Heading 3 3" xfId="195"/>
    <cellStyle name="Heading 3 3 2" xfId="208"/>
    <cellStyle name="Heading 3 4" xfId="256"/>
    <cellStyle name="Heading 3 4 2" xfId="491"/>
    <cellStyle name="Heading 3 5" xfId="318"/>
    <cellStyle name="Heading 3 5 2" xfId="509"/>
    <cellStyle name="Heading 4" xfId="5" builtinId="19" customBuiltin="1"/>
    <cellStyle name="Heading 4 2" xfId="88"/>
    <cellStyle name="Heading 4 2 2" xfId="120"/>
    <cellStyle name="Heading 4 2 2 2" xfId="452"/>
    <cellStyle name="Heading 4 2 3" xfId="379"/>
    <cellStyle name="Heading 4 2 3 2" xfId="590"/>
    <cellStyle name="Heading 4 3" xfId="102"/>
    <cellStyle name="Heading 4 3 2" xfId="236"/>
    <cellStyle name="Heading 4 4" xfId="284"/>
    <cellStyle name="Heading 4 4 2" xfId="439"/>
    <cellStyle name="Heading 4 5" xfId="378"/>
    <cellStyle name="Heading 4 5 2" xfId="510"/>
    <cellStyle name="Input" xfId="9" builtinId="20" customBuiltin="1"/>
    <cellStyle name="Input 2" xfId="85"/>
    <cellStyle name="Input 2 2" xfId="164"/>
    <cellStyle name="Input 2 2 2" xfId="463"/>
    <cellStyle name="Input 2 3" xfId="381"/>
    <cellStyle name="Input 2 3 2" xfId="587"/>
    <cellStyle name="Input 3" xfId="115"/>
    <cellStyle name="Input 3 2" xfId="237"/>
    <cellStyle name="Input 4" xfId="269"/>
    <cellStyle name="Input 4 2" xfId="435"/>
    <cellStyle name="Input 5" xfId="380"/>
    <cellStyle name="Input 5 2" xfId="514"/>
    <cellStyle name="Linked Cell" xfId="12" builtinId="24" customBuiltin="1"/>
    <cellStyle name="Linked Cell 2" xfId="78"/>
    <cellStyle name="Linked Cell 2 2" xfId="140"/>
    <cellStyle name="Linked Cell 2 2 2" xfId="465"/>
    <cellStyle name="Linked Cell 2 3" xfId="383"/>
    <cellStyle name="Linked Cell 2 3 2" xfId="580"/>
    <cellStyle name="Linked Cell 3" xfId="162"/>
    <cellStyle name="Linked Cell 3 2" xfId="238"/>
    <cellStyle name="Linked Cell 4" xfId="292"/>
    <cellStyle name="Linked Cell 4 2" xfId="431"/>
    <cellStyle name="Linked Cell 5" xfId="382"/>
    <cellStyle name="Linked Cell 5 2" xfId="517"/>
    <cellStyle name="Neutral" xfId="8" builtinId="28" customBuiltin="1"/>
    <cellStyle name="Neutral 2" xfId="67"/>
    <cellStyle name="Neutral 2 2" xfId="154"/>
    <cellStyle name="Neutral 2 2 2" xfId="489"/>
    <cellStyle name="Neutral 2 3" xfId="385"/>
    <cellStyle name="Neutral 2 3 2" xfId="570"/>
    <cellStyle name="Neutral 3" xfId="170"/>
    <cellStyle name="Neutral 3 2" xfId="239"/>
    <cellStyle name="Neutral 4" xfId="280"/>
    <cellStyle name="Neutral 4 2" xfId="427"/>
    <cellStyle name="Neutral 5" xfId="384"/>
    <cellStyle name="Neutral 5 2" xfId="513"/>
    <cellStyle name="Normal" xfId="0" builtinId="0"/>
    <cellStyle name="Normal 10" xfId="305"/>
    <cellStyle name="Normal 2" xfId="159"/>
    <cellStyle name="Normal 2 2" xfId="200"/>
    <cellStyle name="Normal 2 3" xfId="406"/>
    <cellStyle name="Normal 3" xfId="202"/>
    <cellStyle name="Normal 3 2" xfId="458"/>
    <cellStyle name="Normal 4" xfId="46"/>
    <cellStyle name="Normal 4 2" xfId="52"/>
    <cellStyle name="Normal 4 2 2" xfId="108"/>
    <cellStyle name="Normal 4 2 2 2" xfId="496"/>
    <cellStyle name="Normal 4 2 3" xfId="387"/>
    <cellStyle name="Normal 4 2 3 2" xfId="555"/>
    <cellStyle name="Normal 4 3" xfId="148"/>
    <cellStyle name="Normal 4 3 2" xfId="271"/>
    <cellStyle name="Normal 4 4" xfId="265"/>
    <cellStyle name="Normal 4 4 2" xfId="446"/>
    <cellStyle name="Normal 4 5" xfId="386"/>
    <cellStyle name="Normal 4 5 2" xfId="551"/>
    <cellStyle name="Normal 5" xfId="43"/>
    <cellStyle name="Normal 5 2" xfId="49"/>
    <cellStyle name="Normal 5 2 2" xfId="80"/>
    <cellStyle name="Normal 5 2 2 2" xfId="136"/>
    <cellStyle name="Normal 5 2 2 2 2" xfId="438"/>
    <cellStyle name="Normal 5 2 2 3" xfId="390"/>
    <cellStyle name="Normal 5 2 2 3 2" xfId="582"/>
    <cellStyle name="Normal 5 2 3" xfId="155"/>
    <cellStyle name="Normal 5 2 3 2" xfId="274"/>
    <cellStyle name="Normal 5 2 4" xfId="294"/>
    <cellStyle name="Normal 5 2 4 2" xfId="493"/>
    <cellStyle name="Normal 5 2 5" xfId="389"/>
    <cellStyle name="Normal 5 2 5 2" xfId="552"/>
    <cellStyle name="Normal 5 3" xfId="50"/>
    <cellStyle name="Normal 5 3 2" xfId="79"/>
    <cellStyle name="Normal 5 3 2 2" xfId="151"/>
    <cellStyle name="Normal 5 3 2 2 2" xfId="428"/>
    <cellStyle name="Normal 5 3 2 3" xfId="372"/>
    <cellStyle name="Normal 5 3 2 3 2" xfId="581"/>
    <cellStyle name="Normal 5 3 3" xfId="91"/>
    <cellStyle name="Normal 5 3 3 2" xfId="199"/>
    <cellStyle name="Normal 5 3 3 2 2" xfId="301"/>
    <cellStyle name="Normal 5 3 3 3" xfId="304"/>
    <cellStyle name="Normal 5 3 3 3 2" xfId="456"/>
    <cellStyle name="Normal 5 3 3 4" xfId="240"/>
    <cellStyle name="Normal 5 3 3 4 2" xfId="593"/>
    <cellStyle name="Normal 5 3 3 5" xfId="391"/>
    <cellStyle name="Normal 5 3 4" xfId="112"/>
    <cellStyle name="Normal 5 3 4 2" xfId="275"/>
    <cellStyle name="Normal 5 3 5" xfId="263"/>
    <cellStyle name="Normal 5 3 5 2" xfId="432"/>
    <cellStyle name="Normal 5 3 6" xfId="370"/>
    <cellStyle name="Normal 5 3 6 2" xfId="553"/>
    <cellStyle name="Normal 5 4" xfId="95"/>
    <cellStyle name="Normal 5 4 2" xfId="157"/>
    <cellStyle name="Normal 5 4 2 2" xfId="447"/>
    <cellStyle name="Normal 5 4 3" xfId="374"/>
    <cellStyle name="Normal 5 4 3 2" xfId="597"/>
    <cellStyle name="Normal 5 5" xfId="172"/>
    <cellStyle name="Normal 5 5 2" xfId="268"/>
    <cellStyle name="Normal 5 6" xfId="282"/>
    <cellStyle name="Normal 5 6 2" xfId="442"/>
    <cellStyle name="Normal 5 7" xfId="388"/>
    <cellStyle name="Normal 5 7 2" xfId="548"/>
    <cellStyle name="Normal 6" xfId="44"/>
    <cellStyle name="Normal 6 2" xfId="180"/>
    <cellStyle name="Normal 6 2 2" xfId="434"/>
    <cellStyle name="Normal 6 3" xfId="392"/>
    <cellStyle name="Normal 6 3 2" xfId="549"/>
    <cellStyle name="Normal 7" xfId="47"/>
    <cellStyle name="Normal 7 2" xfId="62"/>
    <cellStyle name="Normal 7 2 2" xfId="122"/>
    <cellStyle name="Normal 7 2 2 2" xfId="430"/>
    <cellStyle name="Normal 7 2 3" xfId="394"/>
    <cellStyle name="Normal 7 2 3 2" xfId="565"/>
    <cellStyle name="Normal 7 3" xfId="272"/>
    <cellStyle name="Normal 7 4" xfId="393"/>
    <cellStyle name="Normal 8" xfId="42"/>
    <cellStyle name="Normal 8 2" xfId="90"/>
    <cellStyle name="Normal 8 2 2" xfId="139"/>
    <cellStyle name="Normal 8 2 2 2" xfId="426"/>
    <cellStyle name="Normal 8 2 3" xfId="396"/>
    <cellStyle name="Normal 8 2 3 2" xfId="592"/>
    <cellStyle name="Normal 8 3" xfId="116"/>
    <cellStyle name="Normal 8 3 2" xfId="267"/>
    <cellStyle name="Normal 8 4" xfId="266"/>
    <cellStyle name="Normal 8 4 2" xfId="462"/>
    <cellStyle name="Normal 8 5" xfId="395"/>
    <cellStyle name="Normal 8 5 2" xfId="547"/>
    <cellStyle name="Normal 9" xfId="262"/>
    <cellStyle name="Note" xfId="15" builtinId="10" customBuiltin="1"/>
    <cellStyle name="Note 2" xfId="70"/>
    <cellStyle name="Note 2 2" xfId="133"/>
    <cellStyle name="Note 2 2 2" xfId="498"/>
    <cellStyle name="Note 2 3" xfId="398"/>
    <cellStyle name="Note 2 3 2" xfId="573"/>
    <cellStyle name="Note 3" xfId="194"/>
    <cellStyle name="Note 3 2" xfId="241"/>
    <cellStyle name="Note 4" xfId="281"/>
    <cellStyle name="Note 4 2" xfId="497"/>
    <cellStyle name="Note 5" xfId="397"/>
    <cellStyle name="Note 5 2" xfId="520"/>
    <cellStyle name="Output" xfId="10" builtinId="21" customBuiltin="1"/>
    <cellStyle name="Output 2" xfId="60"/>
    <cellStyle name="Output 2 2" xfId="126"/>
    <cellStyle name="Output 2 2 2" xfId="500"/>
    <cellStyle name="Output 2 3" xfId="400"/>
    <cellStyle name="Output 2 3 2" xfId="563"/>
    <cellStyle name="Output 3" xfId="189"/>
    <cellStyle name="Output 3 2" xfId="242"/>
    <cellStyle name="Output 4" xfId="302"/>
    <cellStyle name="Output 4 2" xfId="499"/>
    <cellStyle name="Output 5" xfId="399"/>
    <cellStyle name="Output 5 2" xfId="515"/>
    <cellStyle name="Title" xfId="1" builtinId="15" customBuiltin="1"/>
    <cellStyle name="Title 2" xfId="96"/>
    <cellStyle name="Title 2 2" xfId="127"/>
    <cellStyle name="Title 2 2 2" xfId="484"/>
    <cellStyle name="Title 2 3" xfId="327"/>
    <cellStyle name="Title 2 3 2" xfId="598"/>
    <cellStyle name="Title 3" xfId="114"/>
    <cellStyle name="Title 3 2" xfId="243"/>
    <cellStyle name="Title 4" xfId="303"/>
    <cellStyle name="Title 4 2" xfId="501"/>
    <cellStyle name="Title 5" xfId="401"/>
    <cellStyle name="Title 5 2" xfId="506"/>
    <cellStyle name="Total" xfId="17" builtinId="25" customBuiltin="1"/>
    <cellStyle name="Total 2" xfId="83"/>
    <cellStyle name="Total 2 2" xfId="153"/>
    <cellStyle name="Total 2 2 2" xfId="503"/>
    <cellStyle name="Total 2 3" xfId="403"/>
    <cellStyle name="Total 2 3 2" xfId="585"/>
    <cellStyle name="Total 3" xfId="178"/>
    <cellStyle name="Total 3 2" xfId="244"/>
    <cellStyle name="Total 4" xfId="290"/>
    <cellStyle name="Total 4 2" xfId="502"/>
    <cellStyle name="Total 5" xfId="402"/>
    <cellStyle name="Total 5 2" xfId="522"/>
    <cellStyle name="Warning Text" xfId="14" builtinId="11" customBuiltin="1"/>
    <cellStyle name="Warning Text 2" xfId="59"/>
    <cellStyle name="Warning Text 2 2" xfId="171"/>
    <cellStyle name="Warning Text 2 2 2" xfId="505"/>
    <cellStyle name="Warning Text 2 3" xfId="405"/>
    <cellStyle name="Warning Text 2 3 2" xfId="562"/>
    <cellStyle name="Warning Text 3" xfId="144"/>
    <cellStyle name="Warning Text 3 2" xfId="245"/>
    <cellStyle name="Warning Text 4" xfId="246"/>
    <cellStyle name="Warning Text 4 2" xfId="504"/>
    <cellStyle name="Warning Text 5" xfId="404"/>
    <cellStyle name="Warning Text 5 2" xfId="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U12" sqref="U12"/>
    </sheetView>
  </sheetViews>
  <sheetFormatPr defaultRowHeight="15"/>
  <cols>
    <col min="1" max="1" width="10.5703125" style="16" bestFit="1" customWidth="1"/>
    <col min="2" max="2" width="17" customWidth="1"/>
    <col min="3" max="3" width="16.28515625" style="16" customWidth="1"/>
    <col min="4" max="20" width="6.5703125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12">
        <f>RANK(C2,C$2:C$15,0)</f>
        <v>1</v>
      </c>
      <c r="B2" s="115" t="s">
        <v>888</v>
      </c>
      <c r="C2" s="38">
        <f>SUM(D2:T2)</f>
        <v>77</v>
      </c>
      <c r="D2" s="114">
        <v>7</v>
      </c>
      <c r="E2" s="116">
        <v>7</v>
      </c>
      <c r="F2" s="114">
        <v>6</v>
      </c>
      <c r="G2" s="116">
        <v>3</v>
      </c>
      <c r="H2" s="114">
        <v>1</v>
      </c>
      <c r="I2" s="116">
        <v>3</v>
      </c>
      <c r="J2" s="114">
        <v>8</v>
      </c>
      <c r="K2" s="116">
        <v>7</v>
      </c>
      <c r="L2" s="114">
        <v>10</v>
      </c>
      <c r="M2" s="116">
        <v>2</v>
      </c>
      <c r="N2" s="114">
        <v>16</v>
      </c>
      <c r="O2" s="116">
        <v>7</v>
      </c>
      <c r="P2" s="114"/>
      <c r="Q2" s="116"/>
      <c r="R2" s="114"/>
      <c r="S2" s="116"/>
      <c r="T2" s="114"/>
    </row>
    <row r="3" spans="1:20">
      <c r="A3" s="112">
        <f>RANK(C3,C$2:C$15,0)</f>
        <v>2</v>
      </c>
      <c r="B3" s="115" t="s">
        <v>969</v>
      </c>
      <c r="C3" s="38">
        <f>SUM(D3:T3)</f>
        <v>60</v>
      </c>
      <c r="D3" s="114">
        <v>6</v>
      </c>
      <c r="E3" s="116">
        <v>6</v>
      </c>
      <c r="F3" s="114">
        <v>4</v>
      </c>
      <c r="G3" s="116">
        <v>6</v>
      </c>
      <c r="H3" s="114">
        <v>6</v>
      </c>
      <c r="I3" s="116">
        <v>0</v>
      </c>
      <c r="J3" s="114">
        <v>7</v>
      </c>
      <c r="K3" s="116">
        <v>1</v>
      </c>
      <c r="L3" s="114">
        <v>4</v>
      </c>
      <c r="M3" s="116">
        <v>7</v>
      </c>
      <c r="N3" s="114">
        <v>13</v>
      </c>
      <c r="O3" s="116">
        <v>0</v>
      </c>
      <c r="P3" s="114"/>
      <c r="Q3" s="116"/>
      <c r="R3" s="114"/>
      <c r="S3" s="116"/>
      <c r="T3" s="114"/>
    </row>
    <row r="4" spans="1:20">
      <c r="A4" s="112">
        <f>RANK(C4,C$2:C$15,0)</f>
        <v>2</v>
      </c>
      <c r="B4" s="115" t="s">
        <v>892</v>
      </c>
      <c r="C4" s="38">
        <f>SUM(D4:T4)</f>
        <v>60</v>
      </c>
      <c r="D4" s="114">
        <v>0</v>
      </c>
      <c r="E4" s="116">
        <v>4</v>
      </c>
      <c r="F4" s="114">
        <v>0</v>
      </c>
      <c r="G4" s="116">
        <v>0</v>
      </c>
      <c r="H4" s="114">
        <v>0</v>
      </c>
      <c r="I4" s="116">
        <v>7</v>
      </c>
      <c r="J4" s="114">
        <v>9</v>
      </c>
      <c r="K4" s="116">
        <v>6</v>
      </c>
      <c r="L4" s="114">
        <v>7</v>
      </c>
      <c r="M4" s="116">
        <v>6</v>
      </c>
      <c r="N4" s="114">
        <v>15</v>
      </c>
      <c r="O4" s="116">
        <v>6</v>
      </c>
      <c r="P4" s="114"/>
      <c r="Q4" s="116"/>
      <c r="R4" s="114"/>
      <c r="S4" s="116"/>
      <c r="T4" s="114"/>
    </row>
    <row r="5" spans="1:20">
      <c r="A5" s="112">
        <f>RANK(C5,C$2:C$15,0)</f>
        <v>4</v>
      </c>
      <c r="B5" s="115" t="s">
        <v>961</v>
      </c>
      <c r="C5" s="38">
        <f>SUM(D5:T5)</f>
        <v>58</v>
      </c>
      <c r="D5" s="114">
        <v>3</v>
      </c>
      <c r="E5" s="116">
        <v>1</v>
      </c>
      <c r="F5" s="114">
        <v>2</v>
      </c>
      <c r="G5" s="116">
        <v>1</v>
      </c>
      <c r="H5" s="114">
        <v>5</v>
      </c>
      <c r="I5" s="116">
        <v>1</v>
      </c>
      <c r="J5" s="114">
        <v>13</v>
      </c>
      <c r="K5" s="116">
        <v>4</v>
      </c>
      <c r="L5" s="114">
        <v>5</v>
      </c>
      <c r="M5" s="116">
        <v>0</v>
      </c>
      <c r="N5" s="114">
        <v>22</v>
      </c>
      <c r="O5" s="116">
        <v>1</v>
      </c>
      <c r="P5" s="114"/>
      <c r="Q5" s="116"/>
      <c r="R5" s="114"/>
      <c r="S5" s="116"/>
      <c r="T5" s="114"/>
    </row>
    <row r="6" spans="1:20">
      <c r="A6" s="112">
        <f>RANK(C6,C$2:C$15,0)</f>
        <v>5</v>
      </c>
      <c r="B6" s="115" t="s">
        <v>968</v>
      </c>
      <c r="C6" s="38">
        <f>SUM(D6:T6)</f>
        <v>50</v>
      </c>
      <c r="D6" s="114">
        <v>0</v>
      </c>
      <c r="E6" s="116">
        <v>3</v>
      </c>
      <c r="F6" s="114">
        <v>0</v>
      </c>
      <c r="G6" s="116">
        <v>0</v>
      </c>
      <c r="H6" s="114">
        <v>7</v>
      </c>
      <c r="I6" s="116">
        <v>4</v>
      </c>
      <c r="J6" s="114">
        <v>4</v>
      </c>
      <c r="K6" s="116">
        <v>5</v>
      </c>
      <c r="L6" s="114">
        <v>8</v>
      </c>
      <c r="M6" s="116">
        <v>4</v>
      </c>
      <c r="N6" s="114">
        <v>15</v>
      </c>
      <c r="O6" s="116">
        <v>0</v>
      </c>
      <c r="P6" s="114"/>
      <c r="Q6" s="116"/>
      <c r="R6" s="114"/>
      <c r="S6" s="116"/>
      <c r="T6" s="114"/>
    </row>
    <row r="7" spans="1:20">
      <c r="A7" s="112">
        <f>RANK(C7,C$2:C$15,0)</f>
        <v>6</v>
      </c>
      <c r="B7" s="115" t="s">
        <v>887</v>
      </c>
      <c r="C7" s="38">
        <f>SUM(D7:T7)</f>
        <v>49</v>
      </c>
      <c r="D7" s="114">
        <v>5</v>
      </c>
      <c r="E7" s="116">
        <v>5</v>
      </c>
      <c r="F7" s="114">
        <v>3</v>
      </c>
      <c r="G7" s="116">
        <v>5</v>
      </c>
      <c r="H7" s="114">
        <v>4</v>
      </c>
      <c r="I7" s="116">
        <v>2</v>
      </c>
      <c r="J7" s="114">
        <v>12</v>
      </c>
      <c r="K7" s="116">
        <v>3</v>
      </c>
      <c r="L7" s="114">
        <v>1</v>
      </c>
      <c r="M7" s="116">
        <v>0</v>
      </c>
      <c r="N7" s="114">
        <v>4</v>
      </c>
      <c r="O7" s="116">
        <v>5</v>
      </c>
      <c r="P7" s="114"/>
      <c r="Q7" s="116"/>
      <c r="R7" s="114"/>
      <c r="S7" s="116"/>
      <c r="T7" s="114"/>
    </row>
    <row r="8" spans="1:20">
      <c r="A8" s="112">
        <f>RANK(C8,C$2:C$15,0)</f>
        <v>7</v>
      </c>
      <c r="B8" s="115" t="s">
        <v>962</v>
      </c>
      <c r="C8" s="38">
        <f>SUM(D8:T8)</f>
        <v>37</v>
      </c>
      <c r="D8" s="114">
        <v>0</v>
      </c>
      <c r="E8" s="116">
        <v>0</v>
      </c>
      <c r="F8" s="114">
        <v>7</v>
      </c>
      <c r="G8" s="116">
        <v>2</v>
      </c>
      <c r="H8" s="114">
        <v>3</v>
      </c>
      <c r="I8" s="116">
        <v>0</v>
      </c>
      <c r="J8" s="114">
        <v>14</v>
      </c>
      <c r="K8" s="116">
        <v>0</v>
      </c>
      <c r="L8" s="114">
        <v>6</v>
      </c>
      <c r="M8" s="116">
        <v>0</v>
      </c>
      <c r="N8" s="114">
        <v>2</v>
      </c>
      <c r="O8" s="116">
        <v>3</v>
      </c>
      <c r="P8" s="114"/>
      <c r="Q8" s="116"/>
      <c r="R8" s="114"/>
      <c r="S8" s="116"/>
      <c r="T8" s="114"/>
    </row>
    <row r="9" spans="1:20">
      <c r="A9" s="112">
        <f>RANK(C9,C$2:C$15,0)</f>
        <v>8</v>
      </c>
      <c r="B9" s="115" t="s">
        <v>967</v>
      </c>
      <c r="C9" s="38">
        <f>SUM(D9:T9)</f>
        <v>29</v>
      </c>
      <c r="D9" s="114">
        <v>4</v>
      </c>
      <c r="E9" s="116">
        <v>0</v>
      </c>
      <c r="F9" s="114">
        <v>0</v>
      </c>
      <c r="G9" s="116">
        <v>7</v>
      </c>
      <c r="H9" s="114">
        <v>2</v>
      </c>
      <c r="I9" s="116">
        <v>0</v>
      </c>
      <c r="J9" s="114">
        <v>5</v>
      </c>
      <c r="K9" s="116">
        <v>0</v>
      </c>
      <c r="L9" s="114">
        <v>1</v>
      </c>
      <c r="M9" s="116">
        <v>0</v>
      </c>
      <c r="N9" s="114">
        <v>6</v>
      </c>
      <c r="O9" s="116">
        <v>4</v>
      </c>
      <c r="P9" s="114"/>
      <c r="Q9" s="116"/>
      <c r="R9" s="114"/>
      <c r="S9" s="116"/>
      <c r="T9" s="114"/>
    </row>
    <row r="10" spans="1:20">
      <c r="A10" s="112">
        <f>RANK(C10,C$2:C$15,0)</f>
        <v>9</v>
      </c>
      <c r="B10" s="115" t="s">
        <v>971</v>
      </c>
      <c r="C10" s="38">
        <f>SUM(D10:T10)</f>
        <v>24</v>
      </c>
      <c r="D10" s="114">
        <v>0</v>
      </c>
      <c r="E10" s="116">
        <v>0</v>
      </c>
      <c r="F10" s="114">
        <v>1</v>
      </c>
      <c r="G10" s="116">
        <v>0</v>
      </c>
      <c r="H10" s="114">
        <v>0</v>
      </c>
      <c r="I10" s="116">
        <v>0</v>
      </c>
      <c r="J10" s="114">
        <v>10</v>
      </c>
      <c r="K10" s="116">
        <v>0</v>
      </c>
      <c r="L10" s="114">
        <v>0</v>
      </c>
      <c r="M10" s="116">
        <v>1</v>
      </c>
      <c r="N10" s="114">
        <v>10</v>
      </c>
      <c r="O10" s="116">
        <v>2</v>
      </c>
      <c r="P10" s="114"/>
      <c r="Q10" s="116"/>
      <c r="R10" s="114"/>
      <c r="S10" s="116"/>
      <c r="T10" s="114"/>
    </row>
    <row r="11" spans="1:20">
      <c r="A11" s="112">
        <f>RANK(C11,C$2:C$15,0)</f>
        <v>10</v>
      </c>
      <c r="B11" s="115" t="s">
        <v>890</v>
      </c>
      <c r="C11" s="38">
        <f>SUM(D11:T11)</f>
        <v>22</v>
      </c>
      <c r="D11" s="114">
        <v>1</v>
      </c>
      <c r="E11" s="116">
        <v>2</v>
      </c>
      <c r="F11" s="114">
        <v>0</v>
      </c>
      <c r="G11" s="116">
        <v>0</v>
      </c>
      <c r="H11" s="114">
        <v>0</v>
      </c>
      <c r="I11" s="116">
        <v>0</v>
      </c>
      <c r="J11" s="114">
        <v>3</v>
      </c>
      <c r="K11" s="116">
        <v>0</v>
      </c>
      <c r="L11" s="114">
        <v>1</v>
      </c>
      <c r="M11" s="116">
        <v>5</v>
      </c>
      <c r="N11" s="114">
        <v>10</v>
      </c>
      <c r="O11" s="116">
        <v>0</v>
      </c>
      <c r="P11" s="114"/>
      <c r="Q11" s="116"/>
      <c r="R11" s="114"/>
      <c r="S11" s="116"/>
      <c r="T11" s="114"/>
    </row>
    <row r="12" spans="1:20">
      <c r="A12" s="112">
        <f>RANK(C12,C$2:C$15,0)</f>
        <v>11</v>
      </c>
      <c r="B12" s="115" t="s">
        <v>966</v>
      </c>
      <c r="C12" s="38">
        <f>SUM(D12:T12)</f>
        <v>21</v>
      </c>
      <c r="D12" s="114">
        <v>0</v>
      </c>
      <c r="E12" s="116">
        <v>0</v>
      </c>
      <c r="F12" s="114">
        <v>0</v>
      </c>
      <c r="G12" s="116">
        <v>0</v>
      </c>
      <c r="H12" s="114">
        <v>0</v>
      </c>
      <c r="I12" s="116">
        <v>5</v>
      </c>
      <c r="J12" s="114">
        <v>11</v>
      </c>
      <c r="K12" s="116">
        <v>0</v>
      </c>
      <c r="L12" s="114">
        <v>2</v>
      </c>
      <c r="M12" s="116">
        <v>3</v>
      </c>
      <c r="N12" s="114">
        <v>0</v>
      </c>
      <c r="O12" s="116">
        <v>0</v>
      </c>
      <c r="P12" s="114"/>
      <c r="Q12" s="116"/>
      <c r="R12" s="114"/>
      <c r="S12" s="116"/>
      <c r="T12" s="114"/>
    </row>
    <row r="13" spans="1:20">
      <c r="A13" s="112">
        <f>RANK(C13,C$2:C$15,0)</f>
        <v>12</v>
      </c>
      <c r="B13" s="115" t="s">
        <v>889</v>
      </c>
      <c r="C13" s="38">
        <f>SUM(D13:T13)</f>
        <v>19</v>
      </c>
      <c r="D13" s="114">
        <v>0</v>
      </c>
      <c r="E13" s="116">
        <v>0</v>
      </c>
      <c r="F13" s="114">
        <v>5</v>
      </c>
      <c r="G13" s="116">
        <v>4</v>
      </c>
      <c r="H13" s="114">
        <v>0</v>
      </c>
      <c r="I13" s="116">
        <v>0</v>
      </c>
      <c r="J13" s="114">
        <v>2</v>
      </c>
      <c r="K13" s="116">
        <v>2</v>
      </c>
      <c r="L13" s="114">
        <v>1</v>
      </c>
      <c r="M13" s="116">
        <v>0</v>
      </c>
      <c r="N13" s="114">
        <v>5</v>
      </c>
      <c r="O13" s="116">
        <v>0</v>
      </c>
      <c r="P13" s="114"/>
      <c r="Q13" s="116"/>
      <c r="R13" s="114"/>
      <c r="S13" s="116"/>
      <c r="T13" s="114"/>
    </row>
    <row r="14" spans="1:20">
      <c r="A14" s="112">
        <f>RANK(C14,C$2:C$15,0)</f>
        <v>13</v>
      </c>
      <c r="B14" s="115" t="s">
        <v>891</v>
      </c>
      <c r="C14" s="38">
        <f>SUM(D14:T14)</f>
        <v>9</v>
      </c>
      <c r="D14" s="114">
        <v>2</v>
      </c>
      <c r="E14" s="116">
        <v>0</v>
      </c>
      <c r="F14" s="114">
        <v>0</v>
      </c>
      <c r="G14" s="116">
        <v>0</v>
      </c>
      <c r="H14" s="114">
        <v>0</v>
      </c>
      <c r="I14" s="116">
        <v>6</v>
      </c>
      <c r="J14" s="114">
        <v>1</v>
      </c>
      <c r="K14" s="116">
        <v>0</v>
      </c>
      <c r="L14" s="114">
        <v>0</v>
      </c>
      <c r="M14" s="116">
        <v>0</v>
      </c>
      <c r="N14" s="114">
        <v>0</v>
      </c>
      <c r="O14" s="116">
        <v>0</v>
      </c>
      <c r="P14" s="114"/>
      <c r="Q14" s="116"/>
      <c r="R14" s="114"/>
      <c r="S14" s="116"/>
      <c r="T14" s="114"/>
    </row>
    <row r="15" spans="1:20">
      <c r="A15" s="112">
        <f>RANK(C15,C$2:C$15,0)</f>
        <v>14</v>
      </c>
      <c r="B15" s="115" t="s">
        <v>970</v>
      </c>
      <c r="C15" s="38">
        <f>SUM(D15:T15)</f>
        <v>7</v>
      </c>
      <c r="D15" s="114">
        <v>0</v>
      </c>
      <c r="E15" s="116">
        <v>0</v>
      </c>
      <c r="F15" s="114">
        <v>0</v>
      </c>
      <c r="G15" s="116">
        <v>0</v>
      </c>
      <c r="H15" s="114">
        <v>0</v>
      </c>
      <c r="I15" s="116">
        <v>0</v>
      </c>
      <c r="J15" s="114">
        <v>6</v>
      </c>
      <c r="K15" s="116">
        <v>0</v>
      </c>
      <c r="L15" s="114">
        <v>1</v>
      </c>
      <c r="M15" s="116">
        <v>0</v>
      </c>
      <c r="N15" s="114">
        <v>0</v>
      </c>
      <c r="O15" s="116">
        <v>0</v>
      </c>
      <c r="P15" s="114"/>
      <c r="Q15" s="116"/>
      <c r="R15" s="114"/>
      <c r="S15" s="116"/>
      <c r="T15" s="114"/>
    </row>
    <row r="16" spans="1:20">
      <c r="A16" s="125"/>
      <c r="B16" s="125"/>
      <c r="C16" s="125"/>
      <c r="D16" s="125"/>
      <c r="E16" s="125"/>
      <c r="F16" s="125"/>
      <c r="G16" s="125"/>
      <c r="H16" s="125"/>
      <c r="I16" s="125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15" t="s">
        <v>963</v>
      </c>
      <c r="C18" s="38">
        <f>SUM(D18:T18)</f>
        <v>1284.3399999999999</v>
      </c>
      <c r="D18" s="114">
        <v>116.9</v>
      </c>
      <c r="E18" s="116">
        <v>80.960000000000008</v>
      </c>
      <c r="F18" s="114">
        <v>100.66</v>
      </c>
      <c r="G18" s="116">
        <v>92.68</v>
      </c>
      <c r="H18" s="114">
        <v>138.98000000000002</v>
      </c>
      <c r="I18" s="116">
        <v>47.76</v>
      </c>
      <c r="J18" s="114">
        <v>120.47999999999999</v>
      </c>
      <c r="K18" s="116">
        <v>114.56</v>
      </c>
      <c r="L18" s="114">
        <v>127.44000000000001</v>
      </c>
      <c r="M18" s="116">
        <v>115.58000000000001</v>
      </c>
      <c r="N18" s="114">
        <v>56.84</v>
      </c>
      <c r="O18" s="116">
        <v>171.5</v>
      </c>
      <c r="P18" s="114"/>
      <c r="Q18" s="116"/>
      <c r="R18" s="114"/>
      <c r="S18" s="116"/>
      <c r="T18" s="114"/>
    </row>
    <row r="19" spans="1:20">
      <c r="A19" s="97" t="s">
        <v>965</v>
      </c>
      <c r="B19" s="115" t="s">
        <v>964</v>
      </c>
      <c r="C19" s="38">
        <f>SUM(D19:T19)</f>
        <v>1359.6</v>
      </c>
      <c r="D19" s="114">
        <v>95.080000000000013</v>
      </c>
      <c r="E19" s="116">
        <v>144.69999999999999</v>
      </c>
      <c r="F19" s="114">
        <v>84.66</v>
      </c>
      <c r="G19" s="116">
        <v>71.459999999999994</v>
      </c>
      <c r="H19" s="114">
        <v>118.58000000000001</v>
      </c>
      <c r="I19" s="116">
        <v>88.12</v>
      </c>
      <c r="J19" s="114">
        <v>89.039999999999992</v>
      </c>
      <c r="K19" s="116">
        <v>66.86</v>
      </c>
      <c r="L19" s="114">
        <v>152.72</v>
      </c>
      <c r="M19" s="116">
        <v>186.68</v>
      </c>
      <c r="N19" s="114">
        <v>97.78</v>
      </c>
      <c r="O19" s="116">
        <v>163.91999999999996</v>
      </c>
      <c r="P19" s="114"/>
      <c r="Q19" s="116"/>
      <c r="R19" s="114"/>
      <c r="S19" s="116"/>
      <c r="T19" s="114"/>
    </row>
    <row r="20" spans="1:20">
      <c r="J20" s="124"/>
    </row>
    <row r="21" spans="1:20">
      <c r="B21" s="127" t="s">
        <v>972</v>
      </c>
    </row>
    <row r="22" spans="1:20">
      <c r="B22" s="127" t="s">
        <v>974</v>
      </c>
    </row>
    <row r="23" spans="1:20">
      <c r="B23" s="127" t="s">
        <v>976</v>
      </c>
    </row>
  </sheetData>
  <autoFilter ref="A1:T1">
    <sortState ref="A2:T15">
      <sortCondition descending="1" ref="C1"/>
    </sortState>
  </autoFilter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00"/>
  <sheetViews>
    <sheetView tabSelected="1" workbookViewId="0">
      <selection activeCell="J69" sqref="J69:P78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5.570312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5.140625" style="16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  <col min="22" max="22" width="12" bestFit="1" customWidth="1"/>
  </cols>
  <sheetData>
    <row r="3" spans="2:23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  <c r="V3" s="144" t="s">
        <v>973</v>
      </c>
      <c r="W3" s="145" t="s">
        <v>341</v>
      </c>
    </row>
    <row r="4" spans="2:23">
      <c r="B4" s="35" t="s">
        <v>377</v>
      </c>
      <c r="C4" s="39" t="str">
        <f>IF(F4="","",VLOOKUP(F4,'Weekly Stats'!A:E,2,FALSE))</f>
        <v>AA</v>
      </c>
      <c r="D4" s="40">
        <f>IF(F4="","",VLOOKUP(F4,'Weekly Stats'!A:E,5,FALSE))</f>
        <v>10</v>
      </c>
      <c r="E4" s="41" t="str">
        <f>IF(F4="","QB",VLOOKUP(F4,'Weekly Stats'!A:E,3,FALSE))</f>
        <v>QB1</v>
      </c>
      <c r="F4" s="146" t="s">
        <v>984</v>
      </c>
      <c r="G4" s="36">
        <f>IF(F4="","0", VLOOKUP(F4,'Weekly Stats'!A:E,4,FALSE))</f>
        <v>95000</v>
      </c>
      <c r="H4" s="38">
        <f>IF(F4="","0", VLOOKUP(F4,TOTALS!C$1:D$800,2,FALSE))</f>
        <v>32.54</v>
      </c>
      <c r="J4" s="35" t="s">
        <v>377</v>
      </c>
      <c r="K4" s="39" t="str">
        <f>IF(N4="","",VLOOKUP(N4,'Weekly Stats'!A:E,2,FALSE))</f>
        <v>AA</v>
      </c>
      <c r="L4" s="40">
        <f>IF(N4="","",VLOOKUP(N4,'Weekly Stats'!A:E,5,FALSE))</f>
        <v>10</v>
      </c>
      <c r="M4" s="41" t="str">
        <f>IF(N4="","QB",VLOOKUP(N4,'Weekly Stats'!A:E,3,FALSE))</f>
        <v>QB1</v>
      </c>
      <c r="N4" s="122" t="s">
        <v>242</v>
      </c>
      <c r="O4" s="36">
        <f>IF(N4="","0", VLOOKUP(N4,'Weekly Stats'!A:E,4,FALSE))</f>
        <v>95000</v>
      </c>
      <c r="P4" s="38">
        <f>IF(N4="","0", VLOOKUP(N4,TOTALS!C$1:D$800,2,FALSE))</f>
        <v>32.54</v>
      </c>
      <c r="R4" s="49">
        <f>RANK(T4,T$4:T$17,0)</f>
        <v>1</v>
      </c>
      <c r="S4" s="49" t="str">
        <f>E$23</f>
        <v>Shaun Costanza</v>
      </c>
      <c r="T4" s="49">
        <f>H$23</f>
        <v>190.42</v>
      </c>
      <c r="U4" s="128">
        <f>IF(R4=1,7,IF(R4=2,6,IF(R4=3,5,IF(R4=4,4,IF(R4=5,3,IF(R4=6,2,IF(R4=7,1,0)))))))</f>
        <v>7</v>
      </c>
      <c r="V4" s="97">
        <v>10</v>
      </c>
      <c r="W4" s="97">
        <v>16</v>
      </c>
    </row>
    <row r="5" spans="2:23">
      <c r="B5" s="35" t="s">
        <v>378</v>
      </c>
      <c r="C5" s="39" t="str">
        <f>IF(F5="","",VLOOKUP(F5,'Weekly Stats'!A:E,2,FALSE))</f>
        <v>TMNT</v>
      </c>
      <c r="D5" s="40">
        <f>IF(F5="","",VLOOKUP(F5,'Weekly Stats'!A:E,5,FALSE))</f>
        <v>7</v>
      </c>
      <c r="E5" s="41" t="str">
        <f>IF(F5="","RB",VLOOKUP(F5,'Weekly Stats'!A:E,3,FALSE))</f>
        <v>RB1</v>
      </c>
      <c r="F5" s="147" t="s">
        <v>985</v>
      </c>
      <c r="G5" s="36">
        <f>IF(F5="","0", VLOOKUP(F5,'Weekly Stats'!A:E,4,FALSE))</f>
        <v>107000</v>
      </c>
      <c r="H5" s="38">
        <f>IF(F5="","0", VLOOKUP(F5,TOTALS!C$1:D$800,2,FALSE))</f>
        <v>11.5</v>
      </c>
      <c r="J5" s="35" t="s">
        <v>378</v>
      </c>
      <c r="K5" s="39" t="str">
        <f>IF(N5="","",VLOOKUP(N5,'Weekly Stats'!A:E,2,FALSE))</f>
        <v>HWD</v>
      </c>
      <c r="L5" s="40">
        <f>IF(N5="","",VLOOKUP(N5,'Weekly Stats'!A:E,5,FALSE))</f>
        <v>6</v>
      </c>
      <c r="M5" s="41" t="str">
        <f>IF(N5="","QB",VLOOKUP(N5,'Weekly Stats'!A:E,3,FALSE))</f>
        <v>RB1</v>
      </c>
      <c r="N5" s="123" t="s">
        <v>405</v>
      </c>
      <c r="O5" s="36">
        <f>IF(N5="","0", VLOOKUP(N5,'Weekly Stats'!A:E,4,FALSE))</f>
        <v>85000</v>
      </c>
      <c r="P5" s="38">
        <f>IF(N5="","0", VLOOKUP(N5,TOTALS!C$1:D$800,2,FALSE))</f>
        <v>64</v>
      </c>
      <c r="R5" s="49">
        <f>RANK(T5,T$4:T$17,0)</f>
        <v>2</v>
      </c>
      <c r="S5" s="49" t="str">
        <f>M$56</f>
        <v>Jim Schoch</v>
      </c>
      <c r="T5" s="49">
        <f>P$56</f>
        <v>163.16000000000003</v>
      </c>
      <c r="U5" s="137">
        <f>IF(R5=1,7,IF(R5=2,6,IF(R5=3,5,IF(R5=4,4,IF(R5=5,3,IF(R5=6,2,IF(R5=7,1,0)))))))</f>
        <v>6</v>
      </c>
      <c r="V5" s="97">
        <v>15</v>
      </c>
      <c r="W5" s="97">
        <v>15</v>
      </c>
    </row>
    <row r="6" spans="2:23">
      <c r="B6" s="35" t="s">
        <v>379</v>
      </c>
      <c r="C6" s="39" t="str">
        <f>IF(F6="","",VLOOKUP(F6,'Weekly Stats'!A:E,2,FALSE))</f>
        <v>OFF</v>
      </c>
      <c r="D6" s="40">
        <f>IF(F6="","",VLOOKUP(F6,'Weekly Stats'!A:E,5,FALSE))</f>
        <v>8</v>
      </c>
      <c r="E6" s="41" t="str">
        <f>IF(F6="","WR",VLOOKUP(F6,'Weekly Stats'!A:E,3,FALSE))</f>
        <v>WR2</v>
      </c>
      <c r="F6" s="146" t="s">
        <v>975</v>
      </c>
      <c r="G6" s="36">
        <f>IF(F6="","0", VLOOKUP(F6,'Weekly Stats'!A:E,4,FALSE))</f>
        <v>71000</v>
      </c>
      <c r="H6" s="38">
        <f>IF(F6="","0", VLOOKUP(F6,TOTALS!C$1:D$800,2,FALSE))</f>
        <v>14.100000000000001</v>
      </c>
      <c r="J6" s="35" t="s">
        <v>379</v>
      </c>
      <c r="K6" s="39" t="str">
        <f>IF(N6="","",VLOOKUP(N6,'Weekly Stats'!A:E,2,FALSE))</f>
        <v>AA</v>
      </c>
      <c r="L6" s="40">
        <f>IF(N6="","",VLOOKUP(N6,'Weekly Stats'!A:E,5,FALSE))</f>
        <v>10</v>
      </c>
      <c r="M6" s="41" t="str">
        <f>IF(N6="","QB",VLOOKUP(N6,'Weekly Stats'!A:E,3,FALSE))</f>
        <v>WR1</v>
      </c>
      <c r="N6" s="122" t="s">
        <v>248</v>
      </c>
      <c r="O6" s="36">
        <f>IF(N6="","0", VLOOKUP(N6,'Weekly Stats'!A:E,4,FALSE))</f>
        <v>91000</v>
      </c>
      <c r="P6" s="38">
        <f>IF(N6="","0", VLOOKUP(N6,TOTALS!C$1:D$800,2,FALSE))</f>
        <v>36.200000000000003</v>
      </c>
      <c r="R6" s="49">
        <f>RANK(T6,T$4:T$17,0)</f>
        <v>3</v>
      </c>
      <c r="S6" s="49" t="str">
        <f>E$12</f>
        <v>John Balog</v>
      </c>
      <c r="T6" s="49">
        <f>H$12</f>
        <v>161.44</v>
      </c>
      <c r="U6" s="137">
        <f>IF(R6=1,7,IF(R6=2,6,IF(R6=3,5,IF(R6=4,4,IF(R6=5,3,IF(R6=6,2,IF(R6=7,1,0)))))))</f>
        <v>5</v>
      </c>
      <c r="V6" s="97">
        <v>0</v>
      </c>
      <c r="W6" s="97">
        <v>4</v>
      </c>
    </row>
    <row r="7" spans="2:23">
      <c r="B7" s="35" t="s">
        <v>379</v>
      </c>
      <c r="C7" s="39" t="str">
        <f>IF(F7="","",VLOOKUP(F7,'Weekly Stats'!A:E,2,FALSE))</f>
        <v>WW</v>
      </c>
      <c r="D7" s="40">
        <f>IF(F7="","",VLOOKUP(F7,'Weekly Stats'!A:E,5,FALSE))</f>
        <v>5</v>
      </c>
      <c r="E7" s="41" t="str">
        <f>IF(F7="","WR",VLOOKUP(F7,'Weekly Stats'!A:E,3,FALSE))</f>
        <v>WR2</v>
      </c>
      <c r="F7" s="146" t="s">
        <v>979</v>
      </c>
      <c r="G7" s="36">
        <f>IF(F7="","0", VLOOKUP(F7,'Weekly Stats'!A:E,4,FALSE))</f>
        <v>82000</v>
      </c>
      <c r="H7" s="38">
        <f>IF(F7="","0", VLOOKUP(F7,TOTALS!C$1:D$800,2,FALSE))</f>
        <v>26.1</v>
      </c>
      <c r="J7" s="35" t="s">
        <v>379</v>
      </c>
      <c r="K7" s="39" t="str">
        <f>IF(N7="","",VLOOKUP(N7,'Weekly Stats'!A:E,2,FALSE))</f>
        <v>8BB</v>
      </c>
      <c r="L7" s="40">
        <f>IF(N7="","",VLOOKUP(N7,'Weekly Stats'!A:E,5,FALSE))</f>
        <v>7</v>
      </c>
      <c r="M7" s="41" t="str">
        <f>IF(N7="","QB",VLOOKUP(N7,'Weekly Stats'!A:E,3,FALSE))</f>
        <v>WR1</v>
      </c>
      <c r="N7" s="122" t="s">
        <v>210</v>
      </c>
      <c r="O7" s="36">
        <f>IF(N7="","0", VLOOKUP(N7,'Weekly Stats'!A:E,4,FALSE))</f>
        <v>67000</v>
      </c>
      <c r="P7" s="38">
        <f>IF(N7="","0", VLOOKUP(N7,TOTALS!C$1:D$800,2,FALSE))</f>
        <v>0</v>
      </c>
      <c r="R7" s="49">
        <f>RANK(T7,T$4:T$17,0)</f>
        <v>4</v>
      </c>
      <c r="S7" s="49" t="str">
        <f>E$56</f>
        <v>Leon Hairston</v>
      </c>
      <c r="T7" s="49">
        <f>H$56</f>
        <v>157.63999999999999</v>
      </c>
      <c r="U7" s="137">
        <f>IF(R7=1,7,IF(R7=2,6,IF(R7=3,5,IF(R7=4,4,IF(R7=5,3,IF(R7=6,2,IF(R7=7,1,0)))))))</f>
        <v>4</v>
      </c>
      <c r="V7" s="97">
        <v>5</v>
      </c>
      <c r="W7" s="97">
        <v>6</v>
      </c>
    </row>
    <row r="8" spans="2:23">
      <c r="B8" s="35" t="s">
        <v>874</v>
      </c>
      <c r="C8" s="39" t="str">
        <f>IF(F8="","",VLOOKUP(F8,'Weekly Stats'!A:E,2,FALSE))</f>
        <v>HOF</v>
      </c>
      <c r="D8" s="40">
        <f>IF(F8="","",VLOOKUP(F8,'Weekly Stats'!A:E,5,FALSE))</f>
        <v>5</v>
      </c>
      <c r="E8" s="41" t="str">
        <f>IF(F8="","TE",VLOOKUP(F8,'Weekly Stats'!A:E,3,FALSE))</f>
        <v>TE1</v>
      </c>
      <c r="F8" s="146" t="s">
        <v>986</v>
      </c>
      <c r="G8" s="36">
        <f>IF(F8="","0", VLOOKUP(F8,'Weekly Stats'!A:E,4,FALSE))</f>
        <v>10000</v>
      </c>
      <c r="H8" s="38">
        <f>IF(F8="","0", VLOOKUP(F8,TOTALS!C$1:D$800,2,FALSE))</f>
        <v>2.2000000000000002</v>
      </c>
      <c r="J8" s="35" t="s">
        <v>874</v>
      </c>
      <c r="K8" s="39" t="str">
        <f>IF(N8="","",VLOOKUP(N8,'Weekly Stats'!A:E,2,FALSE))</f>
        <v>DEF</v>
      </c>
      <c r="L8" s="40">
        <f>IF(N8="","",VLOOKUP(N8,'Weekly Stats'!A:E,5,FALSE))</f>
        <v>8</v>
      </c>
      <c r="M8" s="41" t="str">
        <f>IF(N8="","QB",VLOOKUP(N8,'Weekly Stats'!A:E,3,FALSE))</f>
        <v>TE1</v>
      </c>
      <c r="N8" s="122" t="s">
        <v>712</v>
      </c>
      <c r="O8" s="36">
        <f>IF(N8="","0", VLOOKUP(N8,'Weekly Stats'!A:E,4,FALSE))</f>
        <v>54000</v>
      </c>
      <c r="P8" s="38">
        <f>IF(N8="","0", VLOOKUP(N8,TOTALS!C$1:D$800,2,FALSE))</f>
        <v>2.2000000000000002</v>
      </c>
      <c r="R8" s="49">
        <f>RANK(T8,T$4:T$17,0)</f>
        <v>5</v>
      </c>
      <c r="S8" s="49" t="str">
        <f>M$23</f>
        <v>Nick Dean</v>
      </c>
      <c r="T8" s="49">
        <f>P$23</f>
        <v>156.82</v>
      </c>
      <c r="U8" s="137">
        <f>IF(R8=1,7,IF(R8=2,6,IF(R8=3,5,IF(R8=4,4,IF(R8=5,3,IF(R8=6,2,IF(R8=7,1,0)))))))</f>
        <v>3</v>
      </c>
      <c r="V8" s="97">
        <v>0</v>
      </c>
      <c r="W8" s="97">
        <v>2</v>
      </c>
    </row>
    <row r="9" spans="2:23">
      <c r="B9" s="35" t="s">
        <v>380</v>
      </c>
      <c r="C9" s="39" t="str">
        <f>IF(F9="","",VLOOKUP(F9,'Weekly Stats'!A:E,2,FALSE))</f>
        <v>HWD</v>
      </c>
      <c r="D9" s="40">
        <f>IF(F9="","",VLOOKUP(F9,'Weekly Stats'!A:E,5,FALSE))</f>
        <v>6</v>
      </c>
      <c r="E9" s="41" t="str">
        <f>IF(F9="","FLEX",VLOOKUP(F9,'Weekly Stats'!A:E,3,FALSE))</f>
        <v>RB1</v>
      </c>
      <c r="F9" s="146" t="s">
        <v>978</v>
      </c>
      <c r="G9" s="36">
        <f>IF(F9="","0", VLOOKUP(F9,'Weekly Stats'!A:E,4,FALSE))</f>
        <v>85000</v>
      </c>
      <c r="H9" s="38">
        <f>IF(F9="","0", VLOOKUP(F9,TOTALS!C$1:D$800,2,FALSE))</f>
        <v>64</v>
      </c>
      <c r="J9" s="35" t="s">
        <v>380</v>
      </c>
      <c r="K9" s="39" t="str">
        <f>IF(N9="","",VLOOKUP(N9,'Weekly Stats'!A:E,2,FALSE))</f>
        <v>8BB</v>
      </c>
      <c r="L9" s="40">
        <f>IF(N9="","",VLOOKUP(N9,'Weekly Stats'!A:E,5,FALSE))</f>
        <v>7</v>
      </c>
      <c r="M9" s="41" t="str">
        <f>IF(N9="","QB",VLOOKUP(N9,'Weekly Stats'!A:E,3,FALSE))</f>
        <v>TE1</v>
      </c>
      <c r="N9" s="122" t="s">
        <v>532</v>
      </c>
      <c r="O9" s="36">
        <f>IF(N9="","0", VLOOKUP(N9,'Weekly Stats'!A:E,4,FALSE))</f>
        <v>80000</v>
      </c>
      <c r="P9" s="38">
        <f>IF(N9="","0", VLOOKUP(N9,TOTALS!C$1:D$800,2,FALSE))</f>
        <v>0</v>
      </c>
      <c r="R9" s="49">
        <f>RANK(T9,T$4:T$17,0)</f>
        <v>6</v>
      </c>
      <c r="S9" s="49" t="str">
        <f>M$78</f>
        <v>Mister Fox</v>
      </c>
      <c r="T9" s="49">
        <f>P$78</f>
        <v>145.79999999999998</v>
      </c>
      <c r="U9" s="137">
        <f>IF(R9=1,7,IF(R9=2,6,IF(R9=3,5,IF(R9=4,4,IF(R9=5,3,IF(R9=6,2,IF(R9=7,1,0)))))))</f>
        <v>2</v>
      </c>
      <c r="V9" s="97">
        <v>10</v>
      </c>
      <c r="W9" s="97">
        <v>10</v>
      </c>
    </row>
    <row r="10" spans="2:23">
      <c r="B10" s="35" t="s">
        <v>59</v>
      </c>
      <c r="C10" s="39" t="str">
        <f>IF(F10="","",VLOOKUP(F10,'Weekly Stats'!A:E,2,FALSE))</f>
        <v>AA</v>
      </c>
      <c r="D10" s="40">
        <f>IF(F10="","",VLOOKUP(F10,'Weekly Stats'!A:E,5,FALSE))</f>
        <v>10</v>
      </c>
      <c r="E10" s="41" t="s">
        <v>59</v>
      </c>
      <c r="F10" s="146" t="s">
        <v>987</v>
      </c>
      <c r="G10" s="36">
        <f>IF(F10="","0", VLOOKUP(F10,'Weekly Stats'!A:E,4,FALSE))</f>
        <v>12000</v>
      </c>
      <c r="H10" s="38">
        <f>IF(F10="","0", VLOOKUP(F10,TOTALS!C$1:D$800,2,FALSE))</f>
        <v>5</v>
      </c>
      <c r="J10" s="35" t="s">
        <v>59</v>
      </c>
      <c r="K10" s="39" t="str">
        <f>IF(N10="","",VLOOKUP(N10,'Weekly Stats'!A:E,2,FALSE))</f>
        <v/>
      </c>
      <c r="L10" s="40" t="str">
        <f>IF(N10="","",VLOOKUP(N10,'Weekly Stats'!A:E,5,FALSE))</f>
        <v/>
      </c>
      <c r="M10" s="41" t="s">
        <v>59</v>
      </c>
      <c r="N10" s="122"/>
      <c r="O10" s="36" t="str">
        <f>IF(N10="","0", VLOOKUP(N10,'Weekly Stats'!A:E,4,FALSE))</f>
        <v>0</v>
      </c>
      <c r="P10" s="38" t="str">
        <f>IF(N10="","0", VLOOKUP(N10,TOTALS!C$1:D$800,2,FALSE))</f>
        <v>0</v>
      </c>
      <c r="R10" s="49">
        <f>RANK(T10,T$4:T$17,0)</f>
        <v>7</v>
      </c>
      <c r="S10" s="49" t="str">
        <f>E$67</f>
        <v>Chris McCleese</v>
      </c>
      <c r="T10" s="49">
        <f>H$67</f>
        <v>145.46</v>
      </c>
      <c r="U10" s="137">
        <f>IF(R10=1,7,IF(R10=2,6,IF(R10=3,5,IF(R10=4,4,IF(R10=5,3,IF(R10=6,2,IF(R10=7,1,0)))))))</f>
        <v>1</v>
      </c>
      <c r="V10" s="97">
        <v>15</v>
      </c>
      <c r="W10" s="97">
        <v>22</v>
      </c>
    </row>
    <row r="11" spans="2:23">
      <c r="B11" s="35" t="s">
        <v>77</v>
      </c>
      <c r="C11" s="39" t="str">
        <f>IF(F11="","",VLOOKUP(F11,'Team Stats'!A$1:D$29,4,FALSE))</f>
        <v>PKMN</v>
      </c>
      <c r="D11" s="40">
        <f>IF(F11="","",VLOOKUP(F11,'Team Stats'!A$1:C$29,3,FALSE))</f>
        <v>8</v>
      </c>
      <c r="E11" s="41" t="s">
        <v>77</v>
      </c>
      <c r="F11" s="146" t="s">
        <v>988</v>
      </c>
      <c r="G11" s="36">
        <f>IF(F11="","0", VLOOKUP(F11,'Team Stats'!A$1:B$29,2,FALSE))</f>
        <v>38000</v>
      </c>
      <c r="H11" s="38">
        <f>IF(F11="","0", VLOOKUP(F11,'Pts Per'!A$5:I$33,9,FALSE))</f>
        <v>6</v>
      </c>
      <c r="J11" s="35" t="s">
        <v>77</v>
      </c>
      <c r="K11" s="39" t="str">
        <f>IF(N11="","",VLOOKUP(N11,'Team Stats'!A$1:D$29,4,FALSE))</f>
        <v/>
      </c>
      <c r="L11" s="40" t="str">
        <f>IF(N11="","",VLOOKUP(N11,'Team Stats'!A$1:C$29,3,FALSE))</f>
        <v/>
      </c>
      <c r="M11" s="41" t="s">
        <v>77</v>
      </c>
      <c r="N11" s="122"/>
      <c r="O11" s="36" t="str">
        <f>IF(N11="","0", VLOOKUP(N11,'Team Stats'!A$1:B$29,2,FALSE))</f>
        <v>0</v>
      </c>
      <c r="P11" s="38" t="str">
        <f>IF(N11="","0", VLOOKUP(N11,'Pts Per'!A$5:I$33,9,FALSE))</f>
        <v>0</v>
      </c>
      <c r="R11" s="49">
        <f>RANK(T11,T$4:T$17,0)</f>
        <v>8</v>
      </c>
      <c r="S11" s="49" t="str">
        <f>M$12</f>
        <v>Josh Fleming</v>
      </c>
      <c r="T11" s="49">
        <f>P$12</f>
        <v>134.94</v>
      </c>
      <c r="U11" s="137">
        <f>IF(R11=1,7,IF(R11=2,6,IF(R11=3,5,IF(R11=4,4,IF(R11=5,3,IF(R11=6,2,IF(R11=7,1,0)))))))</f>
        <v>0</v>
      </c>
      <c r="V11" s="97">
        <v>5</v>
      </c>
      <c r="W11" s="97">
        <v>5</v>
      </c>
    </row>
    <row r="12" spans="2:23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500000</v>
      </c>
      <c r="H12" s="44">
        <f>SUM(H4:H11)</f>
        <v>161.44</v>
      </c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472000</v>
      </c>
      <c r="P12" s="44">
        <f>SUM(P4:P11)</f>
        <v>134.94</v>
      </c>
      <c r="R12" s="49">
        <f>RANK(T12,T$4:T$17,0)</f>
        <v>9</v>
      </c>
      <c r="S12" s="49" t="str">
        <f>M$34</f>
        <v>Evil Dave Fogle</v>
      </c>
      <c r="T12" s="49">
        <f>P$34</f>
        <v>134.12</v>
      </c>
      <c r="U12" s="137">
        <f>IF(R12=1,7,IF(R12=2,6,IF(R12=3,5,IF(R12=4,4,IF(R12=5,3,IF(R12=6,2,IF(R12=7,1,0)))))))</f>
        <v>0</v>
      </c>
      <c r="V12" s="97">
        <v>10</v>
      </c>
      <c r="W12" s="97">
        <v>13</v>
      </c>
    </row>
    <row r="13" spans="2:23">
      <c r="R13" s="49">
        <f>RANK(T13,T$4:T$17,0)</f>
        <v>10</v>
      </c>
      <c r="S13" s="49" t="str">
        <f>E$78</f>
        <v>Bill DeVore</v>
      </c>
      <c r="T13" s="49">
        <f>H$78</f>
        <v>120.12</v>
      </c>
      <c r="U13" s="137">
        <f>IF(R13=1,7,IF(R13=2,6,IF(R13=3,5,IF(R13=4,4,IF(R13=5,3,IF(R13=6,2,IF(R13=7,1,0)))))))</f>
        <v>0</v>
      </c>
      <c r="V13" s="97">
        <v>0</v>
      </c>
      <c r="W13" s="97">
        <v>0</v>
      </c>
    </row>
    <row r="14" spans="2:23">
      <c r="B14" s="13"/>
      <c r="C14" s="37" t="s">
        <v>382</v>
      </c>
      <c r="D14" s="37" t="s">
        <v>867</v>
      </c>
      <c r="E14" s="37" t="s">
        <v>875</v>
      </c>
      <c r="F14" s="100" t="s">
        <v>888</v>
      </c>
      <c r="G14" s="37" t="s">
        <v>868</v>
      </c>
      <c r="H14" s="37" t="s">
        <v>381</v>
      </c>
      <c r="J14" s="13"/>
      <c r="K14" s="37" t="s">
        <v>382</v>
      </c>
      <c r="L14" s="37" t="s">
        <v>867</v>
      </c>
      <c r="M14" s="37" t="s">
        <v>875</v>
      </c>
      <c r="N14" s="101" t="s">
        <v>962</v>
      </c>
      <c r="O14" s="37" t="s">
        <v>868</v>
      </c>
      <c r="P14" s="37" t="s">
        <v>381</v>
      </c>
      <c r="R14" s="49">
        <f>RANK(T14,T$4:T$17,0)</f>
        <v>11</v>
      </c>
      <c r="S14" s="49" t="str">
        <f>E$34</f>
        <v>Tony The Bum</v>
      </c>
      <c r="T14" s="49">
        <f>H$34</f>
        <v>104.42</v>
      </c>
      <c r="U14" s="137">
        <f>IF(R14=1,7,IF(R14=2,6,IF(R14=3,5,IF(R14=4,4,IF(R14=5,3,IF(R14=6,2,IF(R14=7,1,0)))))))</f>
        <v>0</v>
      </c>
      <c r="V14" s="97">
        <v>10</v>
      </c>
      <c r="W14" s="97">
        <v>15</v>
      </c>
    </row>
    <row r="15" spans="2:23">
      <c r="B15" s="35" t="s">
        <v>377</v>
      </c>
      <c r="C15" s="39" t="str">
        <f>IF(F15="","",VLOOKUP(F15,'Weekly Stats'!A:E,2,FALSE))</f>
        <v>WW</v>
      </c>
      <c r="D15" s="40">
        <f>IF(F15="","",VLOOKUP(F15,'Weekly Stats'!A:E,5,FALSE))</f>
        <v>5</v>
      </c>
      <c r="E15" s="41" t="str">
        <f>IF(F15="","QB",VLOOKUP(F15,'Weekly Stats'!A:E,3,FALSE))</f>
        <v>QB1</v>
      </c>
      <c r="F15" s="146" t="s">
        <v>977</v>
      </c>
      <c r="G15" s="36">
        <f>IF(F15="","0", VLOOKUP(F15,'Weekly Stats'!A:E,4,FALSE))</f>
        <v>100000</v>
      </c>
      <c r="H15" s="38">
        <f>IF(F15="","0", VLOOKUP(F15,TOTALS!C$1:D$800,2,FALSE))</f>
        <v>36.72</v>
      </c>
      <c r="J15" s="35" t="s">
        <v>377</v>
      </c>
      <c r="K15" s="39" t="str">
        <f>IF(N15="","",VLOOKUP(N15,'Weekly Stats'!A:E,2,FALSE))</f>
        <v>OFF</v>
      </c>
      <c r="L15" s="40">
        <f>IF(N15="","",VLOOKUP(N15,'Weekly Stats'!A:E,5,FALSE))</f>
        <v>8</v>
      </c>
      <c r="M15" s="41" t="str">
        <f>IF(N15="","QB",VLOOKUP(N15,'Weekly Stats'!A:E,3,FALSE))</f>
        <v>QB1</v>
      </c>
      <c r="N15" s="161" t="s">
        <v>106</v>
      </c>
      <c r="O15" s="36">
        <f>IF(N15="","0", VLOOKUP(N15,'Weekly Stats'!A:E,4,FALSE))</f>
        <v>75000</v>
      </c>
      <c r="P15" s="38">
        <f>IF(N15="","0", VLOOKUP(N15,TOTALS!C$1:D$800,2,FALSE))</f>
        <v>12.02</v>
      </c>
      <c r="R15" s="49">
        <f>RANK(T15,T$4:T$17,0)</f>
        <v>12</v>
      </c>
      <c r="S15" s="49" t="str">
        <f>E$45</f>
        <v>Jason Peterson</v>
      </c>
      <c r="T15" s="49">
        <f>H$45</f>
        <v>103.08000000000001</v>
      </c>
      <c r="U15" s="137">
        <f>IF(R15=1,7,IF(R15=2,6,IF(R15=3,5,IF(R15=4,4,IF(R15=5,3,IF(R15=6,2,IF(R15=7,1,0)))))))</f>
        <v>0</v>
      </c>
      <c r="V15" s="97">
        <v>0</v>
      </c>
      <c r="W15" s="97">
        <v>0</v>
      </c>
    </row>
    <row r="16" spans="2:23">
      <c r="B16" s="35" t="s">
        <v>378</v>
      </c>
      <c r="C16" s="39" t="str">
        <f>IF(F16="","",VLOOKUP(F16,'Weekly Stats'!A:E,2,FALSE))</f>
        <v>HWD</v>
      </c>
      <c r="D16" s="40">
        <f>IF(F16="","",VLOOKUP(F16,'Weekly Stats'!A:E,5,FALSE))</f>
        <v>6</v>
      </c>
      <c r="E16" s="41" t="str">
        <f>IF(F16="","RB",VLOOKUP(F16,'Weekly Stats'!A:E,3,FALSE))</f>
        <v>RB1</v>
      </c>
      <c r="F16" s="147" t="s">
        <v>978</v>
      </c>
      <c r="G16" s="36">
        <f>IF(F16="","0", VLOOKUP(F16,'Weekly Stats'!A:E,4,FALSE))</f>
        <v>85000</v>
      </c>
      <c r="H16" s="38">
        <f>IF(F16="","0", VLOOKUP(F16,TOTALS!C$1:D$800,2,FALSE))</f>
        <v>64</v>
      </c>
      <c r="J16" s="35" t="s">
        <v>378</v>
      </c>
      <c r="K16" s="39" t="str">
        <f>IF(N16="","",VLOOKUP(N16,'Weekly Stats'!A:E,2,FALSE))</f>
        <v>HWD</v>
      </c>
      <c r="L16" s="40">
        <f>IF(N16="","",VLOOKUP(N16,'Weekly Stats'!A:E,5,FALSE))</f>
        <v>6</v>
      </c>
      <c r="M16" s="41" t="str">
        <f>IF(N16="","QB",VLOOKUP(N16,'Weekly Stats'!A:E,3,FALSE))</f>
        <v>RB1</v>
      </c>
      <c r="N16" s="162" t="s">
        <v>405</v>
      </c>
      <c r="O16" s="36">
        <f>IF(N16="","0", VLOOKUP(N16,'Weekly Stats'!A:E,4,FALSE))</f>
        <v>85000</v>
      </c>
      <c r="P16" s="38">
        <f>IF(N16="","0", VLOOKUP(N16,TOTALS!C$1:D$800,2,FALSE))</f>
        <v>64</v>
      </c>
      <c r="R16" s="49">
        <f>RANK(T16,T$4:T$17,0)</f>
        <v>13</v>
      </c>
      <c r="S16" s="49" t="str">
        <f>M$45</f>
        <v>Jon Jobber Mann</v>
      </c>
      <c r="T16" s="49">
        <f>P$45</f>
        <v>80.400000000000006</v>
      </c>
      <c r="U16" s="137">
        <f>IF(R16=1,7,IF(R16=2,6,IF(R16=3,5,IF(R16=4,4,IF(R16=5,3,IF(R16=6,2,IF(R16=7,1,0)))))))</f>
        <v>0</v>
      </c>
      <c r="V16" s="97">
        <v>0</v>
      </c>
      <c r="W16" s="97">
        <v>0</v>
      </c>
    </row>
    <row r="17" spans="2:23">
      <c r="B17" s="35" t="s">
        <v>379</v>
      </c>
      <c r="C17" s="39" t="str">
        <f>IF(F17="","",VLOOKUP(F17,'Weekly Stats'!A:E,2,FALSE))</f>
        <v>WW</v>
      </c>
      <c r="D17" s="40">
        <f>IF(F17="","",VLOOKUP(F17,'Weekly Stats'!A:E,5,FALSE))</f>
        <v>5</v>
      </c>
      <c r="E17" s="41" t="str">
        <f>IF(F17="","WR",VLOOKUP(F17,'Weekly Stats'!A:E,3,FALSE))</f>
        <v>WR2</v>
      </c>
      <c r="F17" s="146" t="s">
        <v>979</v>
      </c>
      <c r="G17" s="36">
        <f>IF(F17="","0", VLOOKUP(F17,'Weekly Stats'!A:E,4,FALSE))</f>
        <v>82000</v>
      </c>
      <c r="H17" s="38">
        <f>IF(F17="","0", VLOOKUP(F17,TOTALS!C$1:D$800,2,FALSE))</f>
        <v>26.1</v>
      </c>
      <c r="J17" s="35" t="s">
        <v>379</v>
      </c>
      <c r="K17" s="39" t="str">
        <f>IF(N17="","",VLOOKUP(N17,'Weekly Stats'!A:E,2,FALSE))</f>
        <v>OFF</v>
      </c>
      <c r="L17" s="40">
        <f>IF(N17="","",VLOOKUP(N17,'Weekly Stats'!A:E,5,FALSE))</f>
        <v>8</v>
      </c>
      <c r="M17" s="41" t="str">
        <f>IF(N17="","QB",VLOOKUP(N17,'Weekly Stats'!A:E,3,FALSE))</f>
        <v>WR2</v>
      </c>
      <c r="N17" s="161" t="s">
        <v>428</v>
      </c>
      <c r="O17" s="36">
        <f>IF(N17="","0", VLOOKUP(N17,'Weekly Stats'!A:E,4,FALSE))</f>
        <v>71000</v>
      </c>
      <c r="P17" s="38">
        <f>IF(N17="","0", VLOOKUP(N17,TOTALS!C$1:D$800,2,FALSE))</f>
        <v>14.100000000000001</v>
      </c>
      <c r="R17" s="49">
        <f>RANK(T17,T$4:T$17,0)</f>
        <v>14</v>
      </c>
      <c r="S17" s="49" t="str">
        <f>M$67</f>
        <v>Anthony Moyer</v>
      </c>
      <c r="T17" s="49">
        <f>P$67</f>
        <v>70.52000000000001</v>
      </c>
      <c r="U17" s="137">
        <f>IF(R17=1,7,IF(R17=2,6,IF(R17=3,5,IF(R17=4,4,IF(R17=5,3,IF(R17=6,2,IF(R17=7,1,0)))))))</f>
        <v>0</v>
      </c>
      <c r="V17" s="97">
        <v>10</v>
      </c>
      <c r="W17" s="97">
        <v>10</v>
      </c>
    </row>
    <row r="18" spans="2:23">
      <c r="B18" s="35" t="s">
        <v>379</v>
      </c>
      <c r="C18" s="39" t="str">
        <f>IF(F18="","",VLOOKUP(F18,'Weekly Stats'!A:E,2,FALSE))</f>
        <v>AA</v>
      </c>
      <c r="D18" s="40">
        <f>IF(F18="","",VLOOKUP(F18,'Weekly Stats'!A:E,5,FALSE))</f>
        <v>10</v>
      </c>
      <c r="E18" s="41" t="str">
        <f>IF(F18="","WR",VLOOKUP(F18,'Weekly Stats'!A:E,3,FALSE))</f>
        <v>WR1</v>
      </c>
      <c r="F18" s="146" t="s">
        <v>980</v>
      </c>
      <c r="G18" s="36">
        <f>IF(F18="","0", VLOOKUP(F18,'Weekly Stats'!A:E,4,FALSE))</f>
        <v>91000</v>
      </c>
      <c r="H18" s="38">
        <f>IF(F18="","0", VLOOKUP(F18,TOTALS!C$1:D$800,2,FALSE))</f>
        <v>36.200000000000003</v>
      </c>
      <c r="J18" s="35" t="s">
        <v>379</v>
      </c>
      <c r="K18" s="39" t="str">
        <f>IF(N18="","",VLOOKUP(N18,'Weekly Stats'!A:E,2,FALSE))</f>
        <v>SJ</v>
      </c>
      <c r="L18" s="40">
        <f>IF(N18="","",VLOOKUP(N18,'Weekly Stats'!A:E,5,FALSE))</f>
        <v>8</v>
      </c>
      <c r="M18" s="41" t="str">
        <f>IF(N18="","QB",VLOOKUP(N18,'Weekly Stats'!A:E,3,FALSE))</f>
        <v>WR1</v>
      </c>
      <c r="N18" s="161" t="s">
        <v>757</v>
      </c>
      <c r="O18" s="36">
        <f>IF(N18="","0", VLOOKUP(N18,'Weekly Stats'!A:E,4,FALSE))</f>
        <v>66000</v>
      </c>
      <c r="P18" s="38">
        <f>IF(N18="","0", VLOOKUP(N18,TOTALS!C$1:D$800,2,FALSE))</f>
        <v>41.000000000000007</v>
      </c>
      <c r="R18" s="113"/>
      <c r="S18" s="113"/>
      <c r="T18" s="113"/>
      <c r="U18" s="113"/>
    </row>
    <row r="19" spans="2:23">
      <c r="B19" s="35" t="s">
        <v>874</v>
      </c>
      <c r="C19" s="39" t="str">
        <f>IF(F19="","",VLOOKUP(F19,'Weekly Stats'!A:E,2,FALSE))</f>
        <v/>
      </c>
      <c r="D19" s="40" t="str">
        <f>IF(F19="","",VLOOKUP(F19,'Weekly Stats'!A:E,5,FALSE))</f>
        <v/>
      </c>
      <c r="E19" s="41" t="str">
        <f>IF(F19="","TE",VLOOKUP(F19,'Weekly Stats'!A:E,3,FALSE))</f>
        <v>TE</v>
      </c>
      <c r="F19" s="146"/>
      <c r="G19" s="36" t="str">
        <f>IF(F19="","0", VLOOKUP(F19,'Weekly Stats'!A:E,4,FALSE))</f>
        <v>0</v>
      </c>
      <c r="H19" s="38" t="str">
        <f>IF(F19="","0", VLOOKUP(F19,TOTALS!C$1:D$800,2,FALSE))</f>
        <v>0</v>
      </c>
      <c r="J19" s="35" t="s">
        <v>874</v>
      </c>
      <c r="K19" s="39" t="str">
        <f>IF(N19="","",VLOOKUP(N19,'Weekly Stats'!A:E,2,FALSE))</f>
        <v>8BB</v>
      </c>
      <c r="L19" s="40">
        <f>IF(N19="","",VLOOKUP(N19,'Weekly Stats'!A:E,5,FALSE))</f>
        <v>7</v>
      </c>
      <c r="M19" s="41" t="str">
        <f>IF(N19="","QB",VLOOKUP(N19,'Weekly Stats'!A:E,3,FALSE))</f>
        <v>TE1</v>
      </c>
      <c r="N19" s="161" t="s">
        <v>532</v>
      </c>
      <c r="O19" s="36">
        <f>IF(N19="","0", VLOOKUP(N19,'Weekly Stats'!A:E,4,FALSE))</f>
        <v>80000</v>
      </c>
      <c r="P19" s="38">
        <f>IF(N19="","0", VLOOKUP(N19,TOTALS!C$1:D$800,2,FALSE))</f>
        <v>0</v>
      </c>
      <c r="R19" s="113"/>
      <c r="S19" s="113"/>
      <c r="T19" s="113"/>
      <c r="U19" s="113"/>
    </row>
    <row r="20" spans="2:23">
      <c r="B20" s="35" t="s">
        <v>380</v>
      </c>
      <c r="C20" s="39" t="str">
        <f>IF(F20="","",VLOOKUP(F20,'Weekly Stats'!A:E,2,FALSE))</f>
        <v>TBG</v>
      </c>
      <c r="D20" s="40">
        <f>IF(F20="","",VLOOKUP(F20,'Weekly Stats'!A:E,5,FALSE))</f>
        <v>9</v>
      </c>
      <c r="E20" s="41" t="str">
        <f>IF(F20="","FLEX",VLOOKUP(F20,'Weekly Stats'!A:E,3,FALSE))</f>
        <v>RB1</v>
      </c>
      <c r="F20" s="146" t="s">
        <v>981</v>
      </c>
      <c r="G20" s="36">
        <f>IF(F20="","0", VLOOKUP(F20,'Weekly Stats'!A:E,4,FALSE))</f>
        <v>88000</v>
      </c>
      <c r="H20" s="38">
        <f>IF(F20="","0", VLOOKUP(F20,TOTALS!C$1:D$800,2,FALSE))</f>
        <v>8.4</v>
      </c>
      <c r="J20" s="35" t="s">
        <v>380</v>
      </c>
      <c r="K20" s="39" t="str">
        <f>IF(N20="","",VLOOKUP(N20,'Weekly Stats'!A:E,2,FALSE))</f>
        <v>OFF</v>
      </c>
      <c r="L20" s="40">
        <f>IF(N20="","",VLOOKUP(N20,'Weekly Stats'!A:E,5,FALSE))</f>
        <v>8</v>
      </c>
      <c r="M20" s="41" t="str">
        <f>IF(N20="","QB",VLOOKUP(N20,'Weekly Stats'!A:E,3,FALSE))</f>
        <v>RB2</v>
      </c>
      <c r="N20" s="161" t="s">
        <v>108</v>
      </c>
      <c r="O20" s="36">
        <f>IF(N20="","0", VLOOKUP(N20,'Weekly Stats'!A:E,4,FALSE))</f>
        <v>49000</v>
      </c>
      <c r="P20" s="38">
        <f>IF(N20="","0", VLOOKUP(N20,TOTALS!C$1:D$800,2,FALSE))</f>
        <v>9.6999999999999993</v>
      </c>
      <c r="R20" s="97"/>
      <c r="S20" s="49" t="str">
        <f>E$100</f>
        <v>TheRaja</v>
      </c>
      <c r="T20" s="49">
        <f>H$100</f>
        <v>171.5</v>
      </c>
      <c r="U20" s="97"/>
      <c r="V20" s="97">
        <v>0</v>
      </c>
      <c r="W20" s="140"/>
    </row>
    <row r="21" spans="2:23">
      <c r="B21" s="35" t="s">
        <v>59</v>
      </c>
      <c r="C21" s="39" t="str">
        <f>IF(F21="","",VLOOKUP(F21,'Weekly Stats'!A:E,2,FALSE))</f>
        <v>WXS</v>
      </c>
      <c r="D21" s="40">
        <f>IF(F21="","",VLOOKUP(F21,'Weekly Stats'!A:E,5,FALSE))</f>
        <v>9</v>
      </c>
      <c r="E21" s="41" t="s">
        <v>59</v>
      </c>
      <c r="F21" s="146" t="s">
        <v>982</v>
      </c>
      <c r="G21" s="36">
        <f>IF(F21="","0", VLOOKUP(F21,'Weekly Stats'!A:E,4,FALSE))</f>
        <v>12000</v>
      </c>
      <c r="H21" s="38">
        <f>IF(F21="","0", VLOOKUP(F21,TOTALS!C$1:D$800,2,FALSE))</f>
        <v>3</v>
      </c>
      <c r="J21" s="35" t="s">
        <v>59</v>
      </c>
      <c r="K21" s="39" t="str">
        <f>IF(N21="","",VLOOKUP(N21,'Weekly Stats'!A:E,2,FALSE))</f>
        <v>OFF</v>
      </c>
      <c r="L21" s="40">
        <f>IF(N21="","",VLOOKUP(N21,'Weekly Stats'!A:E,5,FALSE))</f>
        <v>8</v>
      </c>
      <c r="M21" s="41" t="s">
        <v>59</v>
      </c>
      <c r="N21" s="161" t="s">
        <v>121</v>
      </c>
      <c r="O21" s="36">
        <f>IF(N21="","0", VLOOKUP(N21,'Weekly Stats'!A:E,4,FALSE))</f>
        <v>24000</v>
      </c>
      <c r="P21" s="38">
        <f>IF(N21="","0", VLOOKUP(N21,TOTALS!C$1:D$800,2,FALSE))</f>
        <v>6</v>
      </c>
      <c r="R21" s="97"/>
      <c r="S21" s="49" t="str">
        <f>M$100</f>
        <v>Clayton Willis</v>
      </c>
      <c r="T21" s="49">
        <f>P$100</f>
        <v>163.91999999999996</v>
      </c>
      <c r="U21" s="97"/>
      <c r="V21" s="97">
        <v>5</v>
      </c>
      <c r="W21" s="140"/>
    </row>
    <row r="22" spans="2:23">
      <c r="B22" s="35" t="s">
        <v>77</v>
      </c>
      <c r="C22" s="39" t="str">
        <f>IF(F22="","",VLOOKUP(F22,'Team Stats'!A$1:D$29,4,FALSE))</f>
        <v>WW</v>
      </c>
      <c r="D22" s="40">
        <f>IF(F22="","",VLOOKUP(F22,'Team Stats'!A$1:C$29,3,FALSE))</f>
        <v>5</v>
      </c>
      <c r="E22" s="41" t="s">
        <v>77</v>
      </c>
      <c r="F22" s="146" t="s">
        <v>983</v>
      </c>
      <c r="G22" s="36">
        <f>IF(F22="","0", VLOOKUP(F22,'Team Stats'!A$1:B$29,2,FALSE))</f>
        <v>42000</v>
      </c>
      <c r="H22" s="38">
        <f>IF(F22="","0", VLOOKUP(F22,'Pts Per'!A$5:I$32,9,FALSE))</f>
        <v>16</v>
      </c>
      <c r="J22" s="35" t="s">
        <v>77</v>
      </c>
      <c r="K22" s="39" t="str">
        <f>IF(N22="","",VLOOKUP(N22,'Team Stats'!A$1:D$29,4,FALSE))</f>
        <v>OFF</v>
      </c>
      <c r="L22" s="40">
        <f>IF(N22="","",VLOOKUP(N22,'Team Stats'!A$1:C$29,3,FALSE))</f>
        <v>8</v>
      </c>
      <c r="M22" s="41" t="s">
        <v>77</v>
      </c>
      <c r="N22" s="161" t="s">
        <v>840</v>
      </c>
      <c r="O22" s="36">
        <f>IF(N22="","0", VLOOKUP(N22,'Team Stats'!A$1:B$29,2,FALSE))</f>
        <v>49000</v>
      </c>
      <c r="P22" s="38">
        <f>IF(N22="","0", VLOOKUP(N22,'Pts Per'!A$5:I$32,9,FALSE))</f>
        <v>10</v>
      </c>
    </row>
    <row r="23" spans="2:23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500000</v>
      </c>
      <c r="H23" s="44">
        <f>SUM(H15:H22)</f>
        <v>190.42</v>
      </c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499000</v>
      </c>
      <c r="P23" s="44">
        <f>SUM(P15:P22)</f>
        <v>156.82</v>
      </c>
      <c r="S23" s="139"/>
    </row>
    <row r="25" spans="2:23">
      <c r="B25" s="13"/>
      <c r="C25" s="37" t="s">
        <v>382</v>
      </c>
      <c r="D25" s="37" t="s">
        <v>867</v>
      </c>
      <c r="E25" s="37" t="s">
        <v>875</v>
      </c>
      <c r="F25" s="102" t="s">
        <v>968</v>
      </c>
      <c r="G25" s="37" t="s">
        <v>868</v>
      </c>
      <c r="H25" s="37" t="s">
        <v>381</v>
      </c>
      <c r="J25" s="13"/>
      <c r="K25" s="37" t="s">
        <v>382</v>
      </c>
      <c r="L25" s="37" t="s">
        <v>867</v>
      </c>
      <c r="M25" s="37" t="s">
        <v>875</v>
      </c>
      <c r="N25" s="103" t="s">
        <v>969</v>
      </c>
      <c r="O25" s="37" t="s">
        <v>868</v>
      </c>
      <c r="P25" s="37" t="s">
        <v>381</v>
      </c>
    </row>
    <row r="26" spans="2:23">
      <c r="B26" s="35" t="s">
        <v>377</v>
      </c>
      <c r="C26" s="39" t="str">
        <f>IF(F26="","",VLOOKUP(F26,'Weekly Stats'!A:E,2,FALSE))</f>
        <v>WW</v>
      </c>
      <c r="D26" s="40">
        <f>IF(F26="","",VLOOKUP(F26,'Weekly Stats'!A:E,5,FALSE))</f>
        <v>5</v>
      </c>
      <c r="E26" s="41" t="str">
        <f>IF(F26="","QB",VLOOKUP(F26,'Weekly Stats'!A:E,3,FALSE))</f>
        <v>QB1</v>
      </c>
      <c r="F26" s="141" t="s">
        <v>592</v>
      </c>
      <c r="G26" s="36">
        <f>IF(F26="","0", VLOOKUP(F26,'Weekly Stats'!A:E,4,FALSE))</f>
        <v>100000</v>
      </c>
      <c r="H26" s="38">
        <f>IF(F26="","0", VLOOKUP(F26,TOTALS!C$1:D$800,2,FALSE))</f>
        <v>36.72</v>
      </c>
      <c r="J26" s="35" t="s">
        <v>377</v>
      </c>
      <c r="K26" s="39" t="str">
        <f>IF(N26="","",VLOOKUP(N26,'Weekly Stats'!A:E,2,FALSE))</f>
        <v>WW</v>
      </c>
      <c r="L26" s="40">
        <f>IF(N26="","",VLOOKUP(N26,'Weekly Stats'!A:E,5,FALSE))</f>
        <v>5</v>
      </c>
      <c r="M26" s="41" t="str">
        <f>IF(N26="","QB",VLOOKUP(N26,'Weekly Stats'!A:E,3,FALSE))</f>
        <v>QB1</v>
      </c>
      <c r="N26" s="122" t="s">
        <v>592</v>
      </c>
      <c r="O26" s="36">
        <f>IF(N26="","0", VLOOKUP(N26,'Weekly Stats'!A:E,4,FALSE))</f>
        <v>100000</v>
      </c>
      <c r="P26" s="38">
        <f>IF(N26="","0", VLOOKUP(N26,TOTALS!C$1:D$800,2,FALSE))</f>
        <v>36.72</v>
      </c>
    </row>
    <row r="27" spans="2:23">
      <c r="B27" s="35" t="s">
        <v>378</v>
      </c>
      <c r="C27" s="39" t="str">
        <f>IF(F27="","",VLOOKUP(F27,'Weekly Stats'!A:E,2,FALSE))</f>
        <v>SJ</v>
      </c>
      <c r="D27" s="40">
        <f>IF(F27="","",VLOOKUP(F27,'Weekly Stats'!A:E,5,FALSE))</f>
        <v>8</v>
      </c>
      <c r="E27" s="41" t="str">
        <f>IF(F27="","RB",VLOOKUP(F27,'Weekly Stats'!A:E,3,FALSE))</f>
        <v>RB1</v>
      </c>
      <c r="F27" s="123" t="s">
        <v>754</v>
      </c>
      <c r="G27" s="36">
        <f>IF(F27="","0", VLOOKUP(F27,'Weekly Stats'!A:E,4,FALSE))</f>
        <v>90000</v>
      </c>
      <c r="H27" s="38">
        <f>IF(F27="","0", VLOOKUP(F27,TOTALS!C$1:D$800,2,FALSE))</f>
        <v>0.9</v>
      </c>
      <c r="J27" s="35" t="s">
        <v>378</v>
      </c>
      <c r="K27" s="39" t="str">
        <f>IF(N27="","",VLOOKUP(N27,'Weekly Stats'!A:E,2,FALSE))</f>
        <v>TBG</v>
      </c>
      <c r="L27" s="40">
        <f>IF(N27="","",VLOOKUP(N27,'Weekly Stats'!A:E,5,FALSE))</f>
        <v>9</v>
      </c>
      <c r="M27" s="41" t="str">
        <f>IF(N27="","QB",VLOOKUP(N27,'Weekly Stats'!A:E,3,FALSE))</f>
        <v>RB1</v>
      </c>
      <c r="N27" s="123" t="s">
        <v>127</v>
      </c>
      <c r="O27" s="36">
        <f>IF(N27="","0", VLOOKUP(N27,'Weekly Stats'!A:E,4,FALSE))</f>
        <v>88000</v>
      </c>
      <c r="P27" s="38">
        <f>IF(N27="","0", VLOOKUP(N27,TOTALS!C$1:D$800,2,FALSE))</f>
        <v>8.4</v>
      </c>
    </row>
    <row r="28" spans="2:23" ht="15.75">
      <c r="B28" s="35" t="s">
        <v>379</v>
      </c>
      <c r="C28" s="39" t="str">
        <f>IF(F28="","",VLOOKUP(F28,'Weekly Stats'!A:E,2,FALSE))</f>
        <v>OFF</v>
      </c>
      <c r="D28" s="40">
        <f>IF(F28="","",VLOOKUP(F28,'Weekly Stats'!A:E,5,FALSE))</f>
        <v>8</v>
      </c>
      <c r="E28" s="41" t="str">
        <f>IF(F28="","WR",VLOOKUP(F28,'Weekly Stats'!A:E,3,FALSE))</f>
        <v>WR2</v>
      </c>
      <c r="F28" s="143" t="s">
        <v>428</v>
      </c>
      <c r="G28" s="36">
        <f>IF(F28="","0", VLOOKUP(F28,'Weekly Stats'!A:E,4,FALSE))</f>
        <v>71000</v>
      </c>
      <c r="H28" s="38">
        <f>IF(F28="","0", VLOOKUP(F28,TOTALS!C$1:D$800,2,FALSE))</f>
        <v>14.100000000000001</v>
      </c>
      <c r="J28" s="35" t="s">
        <v>379</v>
      </c>
      <c r="K28" s="39" t="str">
        <f>IF(N28="","",VLOOKUP(N28,'Weekly Stats'!A:E,2,FALSE))</f>
        <v>WW</v>
      </c>
      <c r="L28" s="40">
        <f>IF(N28="","",VLOOKUP(N28,'Weekly Stats'!A:E,5,FALSE))</f>
        <v>5</v>
      </c>
      <c r="M28" s="41" t="str">
        <f>IF(N28="","QB",VLOOKUP(N28,'Weekly Stats'!A:E,3,FALSE))</f>
        <v>WR2</v>
      </c>
      <c r="N28" s="122" t="s">
        <v>598</v>
      </c>
      <c r="O28" s="36">
        <f>IF(N28="","0", VLOOKUP(N28,'Weekly Stats'!A:E,4,FALSE))</f>
        <v>82000</v>
      </c>
      <c r="P28" s="38">
        <f>IF(N28="","0", VLOOKUP(N28,TOTALS!C$1:D$800,2,FALSE))</f>
        <v>26.1</v>
      </c>
    </row>
    <row r="29" spans="2:23" ht="15.75">
      <c r="B29" s="35" t="s">
        <v>379</v>
      </c>
      <c r="C29" s="39" t="str">
        <f>IF(F29="","",VLOOKUP(F29,'Weekly Stats'!A:E,2,FALSE))</f>
        <v>WW</v>
      </c>
      <c r="D29" s="40">
        <f>IF(F29="","",VLOOKUP(F29,'Weekly Stats'!A:E,5,FALSE))</f>
        <v>5</v>
      </c>
      <c r="E29" s="41" t="str">
        <f>IF(F29="","WR",VLOOKUP(F29,'Weekly Stats'!A:E,3,FALSE))</f>
        <v>WR2</v>
      </c>
      <c r="F29" s="142" t="s">
        <v>598</v>
      </c>
      <c r="G29" s="36">
        <f>IF(F29="","0", VLOOKUP(F29,'Weekly Stats'!A:E,4,FALSE))</f>
        <v>82000</v>
      </c>
      <c r="H29" s="38">
        <f>IF(F29="","0", VLOOKUP(F29,TOTALS!C$1:D$800,2,FALSE))</f>
        <v>26.1</v>
      </c>
      <c r="J29" s="35" t="s">
        <v>379</v>
      </c>
      <c r="K29" s="39" t="str">
        <f>IF(N29="","",VLOOKUP(N29,'Weekly Stats'!A:E,2,FALSE))</f>
        <v>LOST</v>
      </c>
      <c r="L29" s="40">
        <f>IF(N29="","",VLOOKUP(N29,'Weekly Stats'!A:E,5,FALSE))</f>
        <v>6</v>
      </c>
      <c r="M29" s="41" t="str">
        <f>IF(N29="","QB",VLOOKUP(N29,'Weekly Stats'!A:E,3,FALSE))</f>
        <v>WR2</v>
      </c>
      <c r="N29" s="122" t="s">
        <v>443</v>
      </c>
      <c r="O29" s="36">
        <f>IF(N29="","0", VLOOKUP(N29,'Weekly Stats'!A:E,4,FALSE))</f>
        <v>53000</v>
      </c>
      <c r="P29" s="38">
        <f>IF(N29="","0", VLOOKUP(N29,TOTALS!C$1:D$800,2,FALSE))</f>
        <v>12.3</v>
      </c>
    </row>
    <row r="30" spans="2:23" ht="15.75">
      <c r="B30" s="35" t="s">
        <v>874</v>
      </c>
      <c r="C30" s="39" t="str">
        <f>IF(F30="","",VLOOKUP(F30,'Weekly Stats'!A:E,2,FALSE))</f>
        <v>HOF</v>
      </c>
      <c r="D30" s="40">
        <f>IF(F30="","",VLOOKUP(F30,'Weekly Stats'!A:E,5,FALSE))</f>
        <v>5</v>
      </c>
      <c r="E30" s="41" t="str">
        <f>IF(F30="","TE",VLOOKUP(F30,'Weekly Stats'!A:E,3,FALSE))</f>
        <v>TE1</v>
      </c>
      <c r="F30" s="142" t="s">
        <v>625</v>
      </c>
      <c r="G30" s="36">
        <f>IF(F30="","0", VLOOKUP(F30,'Weekly Stats'!A:E,4,FALSE))</f>
        <v>10000</v>
      </c>
      <c r="H30" s="38">
        <f>IF(F30="","0", VLOOKUP(F30,TOTALS!C$1:D$800,2,FALSE))</f>
        <v>2.2000000000000002</v>
      </c>
      <c r="J30" s="35" t="s">
        <v>874</v>
      </c>
      <c r="K30" s="39" t="str">
        <f>IF(N30="","",VLOOKUP(N30,'Weekly Stats'!A:E,2,FALSE))</f>
        <v>WES</v>
      </c>
      <c r="L30" s="40">
        <f>IF(N30="","",VLOOKUP(N30,'Weekly Stats'!A:E,5,FALSE))</f>
        <v>10</v>
      </c>
      <c r="M30" s="41" t="str">
        <f>IF(N30="","QB",VLOOKUP(N30,'Weekly Stats'!A:E,3,FALSE))</f>
        <v>TE1</v>
      </c>
      <c r="N30" s="122" t="s">
        <v>276</v>
      </c>
      <c r="O30" s="36">
        <f>IF(N30="","0", VLOOKUP(N30,'Weekly Stats'!A:E,4,FALSE))</f>
        <v>33000</v>
      </c>
      <c r="P30" s="38">
        <f>IF(N30="","0", VLOOKUP(N30,TOTALS!C$1:D$800,2,FALSE))</f>
        <v>8.6999999999999993</v>
      </c>
    </row>
    <row r="31" spans="2:23" ht="15.75">
      <c r="B31" s="35" t="s">
        <v>380</v>
      </c>
      <c r="C31" s="39" t="str">
        <f>IF(F31="","",VLOOKUP(F31,'Weekly Stats'!A:E,2,FALSE))</f>
        <v>TBG</v>
      </c>
      <c r="D31" s="40">
        <f>IF(F31="","",VLOOKUP(F31,'Weekly Stats'!A:E,5,FALSE))</f>
        <v>9</v>
      </c>
      <c r="E31" s="41" t="str">
        <f>IF(F31="","FLEX",VLOOKUP(F31,'Weekly Stats'!A:E,3,FALSE))</f>
        <v>RB1</v>
      </c>
      <c r="F31" s="142" t="s">
        <v>127</v>
      </c>
      <c r="G31" s="36">
        <f>IF(F31="","0", VLOOKUP(F31,'Weekly Stats'!A:E,4,FALSE))</f>
        <v>88000</v>
      </c>
      <c r="H31" s="38">
        <f>IF(F31="","0", VLOOKUP(F31,TOTALS!C$1:D$800,2,FALSE))</f>
        <v>8.4</v>
      </c>
      <c r="J31" s="35" t="s">
        <v>380</v>
      </c>
      <c r="K31" s="39" t="str">
        <f>IF(N31="","",VLOOKUP(N31,'Weekly Stats'!A:E,2,FALSE))</f>
        <v>DEF</v>
      </c>
      <c r="L31" s="40">
        <f>IF(N31="","",VLOOKUP(N31,'Weekly Stats'!A:E,5,FALSE))</f>
        <v>8</v>
      </c>
      <c r="M31" s="41" t="str">
        <f>IF(N31="","QB",VLOOKUP(N31,'Weekly Stats'!A:E,3,FALSE))</f>
        <v>RB2</v>
      </c>
      <c r="N31" s="122" t="s">
        <v>705</v>
      </c>
      <c r="O31" s="36">
        <f>IF(N31="","0", VLOOKUP(N31,'Weekly Stats'!A:E,4,FALSE))</f>
        <v>81000</v>
      </c>
      <c r="P31" s="38">
        <f>IF(N31="","0", VLOOKUP(N31,TOTALS!C$1:D$800,2,FALSE))</f>
        <v>35.9</v>
      </c>
    </row>
    <row r="32" spans="2:23" ht="15.75">
      <c r="B32" s="35" t="s">
        <v>59</v>
      </c>
      <c r="C32" s="39" t="str">
        <f>IF(F32="","",VLOOKUP(F32,'Weekly Stats'!A:E,2,FALSE))</f>
        <v>AA</v>
      </c>
      <c r="D32" s="40">
        <f>IF(F32="","",VLOOKUP(F32,'Weekly Stats'!A:E,5,FALSE))</f>
        <v>10</v>
      </c>
      <c r="E32" s="41" t="s">
        <v>59</v>
      </c>
      <c r="F32" s="142" t="s">
        <v>265</v>
      </c>
      <c r="G32" s="36">
        <f>IF(F32="","0", VLOOKUP(F32,'Weekly Stats'!A:E,4,FALSE))</f>
        <v>12000</v>
      </c>
      <c r="H32" s="38">
        <f>IF(F32="","0", VLOOKUP(F32,TOTALS!C$1:D$800,2,FALSE))</f>
        <v>5</v>
      </c>
      <c r="J32" s="35" t="s">
        <v>59</v>
      </c>
      <c r="K32" s="39" t="str">
        <f>IF(N32="","",VLOOKUP(N32,'Weekly Stats'!A:E,2,FALSE))</f>
        <v>WXS</v>
      </c>
      <c r="L32" s="40">
        <f>IF(N32="","",VLOOKUP(N32,'Weekly Stats'!A:E,5,FALSE))</f>
        <v>9</v>
      </c>
      <c r="M32" s="41" t="s">
        <v>59</v>
      </c>
      <c r="N32" s="122" t="s">
        <v>481</v>
      </c>
      <c r="O32" s="36">
        <f>IF(N32="","0", VLOOKUP(N32,'Weekly Stats'!A:E,4,FALSE))</f>
        <v>12000</v>
      </c>
      <c r="P32" s="38">
        <f>IF(N32="","0", VLOOKUP(N32,TOTALS!C$1:D$800,2,FALSE))</f>
        <v>3</v>
      </c>
    </row>
    <row r="33" spans="2:16" ht="15.75">
      <c r="B33" s="35" t="s">
        <v>77</v>
      </c>
      <c r="C33" s="39" t="str">
        <f>IF(F33="","",VLOOKUP(F33,'Team Stats'!A$1:D$29,4,FALSE))</f>
        <v>DEF</v>
      </c>
      <c r="D33" s="40">
        <f>IF(F33="","",VLOOKUP(F33,'Team Stats'!A$1:C$29,3,FALSE))</f>
        <v>8</v>
      </c>
      <c r="E33" s="41" t="s">
        <v>77</v>
      </c>
      <c r="F33" s="142" t="s">
        <v>860</v>
      </c>
      <c r="G33" s="36">
        <f>IF(F33="","0", VLOOKUP(F33,'Team Stats'!A$1:B$29,2,FALSE))</f>
        <v>44000</v>
      </c>
      <c r="H33" s="38">
        <f>IF(F33="","0", VLOOKUP(F33,'Pts Per'!A$5:I$32,9,FALSE))</f>
        <v>11</v>
      </c>
      <c r="J33" s="35" t="s">
        <v>77</v>
      </c>
      <c r="K33" s="39" t="str">
        <f>IF(N33="","",VLOOKUP(N33,'Team Stats'!A$1:D$29,4,FALSE))</f>
        <v>TBG</v>
      </c>
      <c r="L33" s="40">
        <f>IF(N33="","",VLOOKUP(N33,'Team Stats'!A$1:C$29,3,FALSE))</f>
        <v>9</v>
      </c>
      <c r="M33" s="41" t="s">
        <v>77</v>
      </c>
      <c r="N33" s="122" t="s">
        <v>842</v>
      </c>
      <c r="O33" s="36">
        <f>IF(N33="","0", VLOOKUP(N33,'Team Stats'!A$1:B$29,2,FALSE))</f>
        <v>48000</v>
      </c>
      <c r="P33" s="38">
        <f>IF(N33="","0", VLOOKUP(N33,'Pts Per'!A$5:I$32,9,FALSE))</f>
        <v>3</v>
      </c>
    </row>
    <row r="34" spans="2:16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497000</v>
      </c>
      <c r="H34" s="44">
        <f>SUM(H26:H33)</f>
        <v>104.42</v>
      </c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497000</v>
      </c>
      <c r="P34" s="44">
        <f>SUM(P26:P33)</f>
        <v>134.12</v>
      </c>
    </row>
    <row r="36" spans="2:16">
      <c r="B36" s="13"/>
      <c r="C36" s="37" t="s">
        <v>382</v>
      </c>
      <c r="D36" s="37" t="s">
        <v>867</v>
      </c>
      <c r="E36" s="37" t="s">
        <v>875</v>
      </c>
      <c r="F36" s="104" t="s">
        <v>891</v>
      </c>
      <c r="G36" s="37" t="s">
        <v>868</v>
      </c>
      <c r="H36" s="37" t="s">
        <v>381</v>
      </c>
      <c r="J36" s="13"/>
      <c r="K36" s="37" t="s">
        <v>382</v>
      </c>
      <c r="L36" s="37" t="s">
        <v>867</v>
      </c>
      <c r="M36" s="37" t="s">
        <v>875</v>
      </c>
      <c r="N36" s="105" t="s">
        <v>970</v>
      </c>
      <c r="O36" s="37" t="s">
        <v>868</v>
      </c>
      <c r="P36" s="37" t="s">
        <v>381</v>
      </c>
    </row>
    <row r="37" spans="2:16">
      <c r="B37" s="35" t="s">
        <v>377</v>
      </c>
      <c r="C37" s="39" t="str">
        <f>IF(F37="","",VLOOKUP(F37,'Weekly Stats'!A:E,2,FALSE))</f>
        <v>HOF</v>
      </c>
      <c r="D37" s="40">
        <f>IF(F37="","",VLOOKUP(F37,'Weekly Stats'!A:E,5,FALSE))</f>
        <v>5</v>
      </c>
      <c r="E37" s="41" t="str">
        <f>IF(F37="","QB",VLOOKUP(F37,'Weekly Stats'!A:E,3,FALSE))</f>
        <v>QB1</v>
      </c>
      <c r="F37" s="122" t="s">
        <v>62</v>
      </c>
      <c r="G37" s="36">
        <f>IF(F37="","0", VLOOKUP(F37,'Weekly Stats'!A:E,4,FALSE))</f>
        <v>132000</v>
      </c>
      <c r="H37" s="38">
        <f>IF(F37="","0", VLOOKUP(F37,TOTALS!C$1:D$800,2,FALSE))</f>
        <v>48.38</v>
      </c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QB2</v>
      </c>
      <c r="N37" s="122" t="s">
        <v>140</v>
      </c>
      <c r="O37" s="36">
        <f>IF(N37="","0", VLOOKUP(N37,'Weekly Stats'!A:E,4,FALSE))</f>
        <v>103000</v>
      </c>
      <c r="P37" s="38">
        <f>IF(N37="","0", VLOOKUP(N37,TOTALS!C$1:D$800,2,FALSE))</f>
        <v>22.8</v>
      </c>
    </row>
    <row r="38" spans="2:16">
      <c r="B38" s="35" t="s">
        <v>378</v>
      </c>
      <c r="C38" s="39" t="str">
        <f>IF(F38="","",VLOOKUP(F38,'Weekly Stats'!A:E,2,FALSE))</f>
        <v>BOX</v>
      </c>
      <c r="D38" s="40">
        <f>IF(F38="","",VLOOKUP(F38,'Weekly Stats'!A:E,5,FALSE))</f>
        <v>6</v>
      </c>
      <c r="E38" s="41" t="str">
        <f>IF(F38="","RB",VLOOKUP(F38,'Weekly Stats'!A:E,3,FALSE))</f>
        <v>RB3</v>
      </c>
      <c r="F38" s="123" t="s">
        <v>124</v>
      </c>
      <c r="G38" s="36">
        <f>IF(F38="","0", VLOOKUP(F38,'Weekly Stats'!A:E,4,FALSE))</f>
        <v>100000</v>
      </c>
      <c r="H38" s="38">
        <f>IF(F38="","0", VLOOKUP(F38,TOTALS!C$1:D$800,2,FALSE))</f>
        <v>0</v>
      </c>
      <c r="J38" s="35" t="s">
        <v>378</v>
      </c>
      <c r="K38" s="39" t="str">
        <f>IF(N38="","",VLOOKUP(N38,'Weekly Stats'!A:E,2,FALSE))</f>
        <v>BOX</v>
      </c>
      <c r="L38" s="40">
        <f>IF(N38="","",VLOOKUP(N38,'Weekly Stats'!A:E,5,FALSE))</f>
        <v>6</v>
      </c>
      <c r="M38" s="41" t="str">
        <f>IF(N38="","QB",VLOOKUP(N38,'Weekly Stats'!A:E,3,FALSE))</f>
        <v>RB1</v>
      </c>
      <c r="N38" s="123" t="s">
        <v>122</v>
      </c>
      <c r="O38" s="36">
        <f>IF(N38="","0", VLOOKUP(N38,'Weekly Stats'!A:E,4,FALSE))</f>
        <v>111000</v>
      </c>
      <c r="P38" s="38">
        <f>IF(N38="","0", VLOOKUP(N38,TOTALS!C$1:D$800,2,FALSE))</f>
        <v>14.8</v>
      </c>
    </row>
    <row r="39" spans="2:16">
      <c r="B39" s="35" t="s">
        <v>379</v>
      </c>
      <c r="C39" s="39" t="str">
        <f>IF(F39="","",VLOOKUP(F39,'Weekly Stats'!A:E,2,FALSE))</f>
        <v>WW</v>
      </c>
      <c r="D39" s="40">
        <f>IF(F39="","",VLOOKUP(F39,'Weekly Stats'!A:E,5,FALSE))</f>
        <v>5</v>
      </c>
      <c r="E39" s="41" t="str">
        <f>IF(F39="","WR",VLOOKUP(F39,'Weekly Stats'!A:E,3,FALSE))</f>
        <v>WR1</v>
      </c>
      <c r="F39" s="122" t="s">
        <v>597</v>
      </c>
      <c r="G39" s="36">
        <f>IF(F39="","0", VLOOKUP(F39,'Weekly Stats'!A:E,4,FALSE))</f>
        <v>82000</v>
      </c>
      <c r="H39" s="38">
        <f>IF(F39="","0", VLOOKUP(F39,TOTALS!C$1:D$800,2,FALSE))</f>
        <v>36.799999999999997</v>
      </c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22" t="s">
        <v>473</v>
      </c>
      <c r="O39" s="36">
        <f>IF(N39="","0", VLOOKUP(N39,'Weekly Stats'!A:E,4,FALSE))</f>
        <v>114000</v>
      </c>
      <c r="P39" s="38">
        <f>IF(N39="","0", VLOOKUP(N39,TOTALS!C$1:D$800,2,FALSE))</f>
        <v>15.200000000000001</v>
      </c>
    </row>
    <row r="40" spans="2:16">
      <c r="B40" s="35" t="s">
        <v>379</v>
      </c>
      <c r="C40" s="39" t="str">
        <f>IF(F40="","",VLOOKUP(F40,'Weekly Stats'!A:E,2,FALSE))</f>
        <v>PKMN</v>
      </c>
      <c r="D40" s="40">
        <f>IF(F40="","",VLOOKUP(F40,'Weekly Stats'!A:E,5,FALSE))</f>
        <v>8</v>
      </c>
      <c r="E40" s="41" t="str">
        <f>IF(F40="","WR",VLOOKUP(F40,'Weekly Stats'!A:E,3,FALSE))</f>
        <v>WR1</v>
      </c>
      <c r="F40" s="122" t="s">
        <v>775</v>
      </c>
      <c r="G40" s="36">
        <f>IF(F40="","0", VLOOKUP(F40,'Weekly Stats'!A:E,4,FALSE))</f>
        <v>73000</v>
      </c>
      <c r="H40" s="38">
        <f>IF(F40="","0", VLOOKUP(F40,TOTALS!C$1:D$800,2,FALSE))</f>
        <v>5.4</v>
      </c>
      <c r="J40" s="35" t="s">
        <v>379</v>
      </c>
      <c r="K40" s="39" t="str">
        <f>IF(N40="","",VLOOKUP(N40,'Weekly Stats'!A:E,2,FALSE))</f>
        <v>RBW</v>
      </c>
      <c r="L40" s="40">
        <f>IF(N40="","",VLOOKUP(N40,'Weekly Stats'!A:E,5,FALSE))</f>
        <v>5</v>
      </c>
      <c r="M40" s="41" t="str">
        <f>IF(N40="","QB",VLOOKUP(N40,'Weekly Stats'!A:E,3,FALSE))</f>
        <v>WR1</v>
      </c>
      <c r="N40" s="122" t="s">
        <v>640</v>
      </c>
      <c r="O40" s="36">
        <f>IF(N40="","0", VLOOKUP(N40,'Weekly Stats'!A:E,4,FALSE))</f>
        <v>44000</v>
      </c>
      <c r="P40" s="38">
        <f>IF(N40="","0", VLOOKUP(N40,TOTALS!C$1:D$800,2,FALSE))</f>
        <v>27.6</v>
      </c>
    </row>
    <row r="41" spans="2:16">
      <c r="B41" s="35" t="s">
        <v>874</v>
      </c>
      <c r="C41" s="39" t="str">
        <f>IF(F41="","",VLOOKUP(F41,'Weekly Stats'!A:E,2,FALSE))</f>
        <v>WXS</v>
      </c>
      <c r="D41" s="40">
        <f>IF(F41="","",VLOOKUP(F41,'Weekly Stats'!A:E,5,FALSE))</f>
        <v>9</v>
      </c>
      <c r="E41" s="41" t="str">
        <f>IF(F41="","TE",VLOOKUP(F41,'Weekly Stats'!A:E,3,FALSE))</f>
        <v>TE1</v>
      </c>
      <c r="F41" s="122" t="s">
        <v>147</v>
      </c>
      <c r="G41" s="36">
        <f>IF(F41="","0", VLOOKUP(F41,'Weekly Stats'!A:E,4,FALSE))</f>
        <v>46000</v>
      </c>
      <c r="H41" s="38">
        <f>IF(F41="","0", VLOOKUP(F41,TOTALS!C$1:D$800,2,FALSE))</f>
        <v>5.5</v>
      </c>
      <c r="J41" s="35" t="s">
        <v>874</v>
      </c>
      <c r="K41" s="39" t="str">
        <f>IF(N41="","",VLOOKUP(N41,'Weekly Stats'!A:E,2,FALSE))</f>
        <v/>
      </c>
      <c r="L41" s="40" t="str">
        <f>IF(N41="","",VLOOKUP(N41,'Weekly Stats'!A:E,5,FALSE))</f>
        <v/>
      </c>
      <c r="M41" s="41" t="str">
        <f>IF(N41="","QB",VLOOKUP(N41,'Weekly Stats'!A:E,3,FALSE))</f>
        <v>QB</v>
      </c>
      <c r="N41" s="122"/>
      <c r="O41" s="36" t="str">
        <f>IF(N41="","0", VLOOKUP(N41,'Weekly Stats'!A:E,4,FALSE))</f>
        <v>0</v>
      </c>
      <c r="P41" s="38" t="str">
        <f>IF(N41="","0", VLOOKUP(N41,TOTALS!C$1:D$800,2,FALSE))</f>
        <v>0</v>
      </c>
    </row>
    <row r="42" spans="2:16">
      <c r="B42" s="35" t="s">
        <v>380</v>
      </c>
      <c r="C42" s="39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22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J42" s="35" t="s">
        <v>380</v>
      </c>
      <c r="K42" s="39" t="str">
        <f>IF(N42="","",VLOOKUP(N42,'Weekly Stats'!A:E,2,FALSE))</f>
        <v>SLR</v>
      </c>
      <c r="L42" s="40">
        <f>IF(N42="","",VLOOKUP(N42,'Weekly Stats'!A:E,5,FALSE))</f>
        <v>7</v>
      </c>
      <c r="M42" s="41" t="str">
        <f>IF(N42="","QB",VLOOKUP(N42,'Weekly Stats'!A:E,3,FALSE))</f>
        <v>RB1</v>
      </c>
      <c r="N42" s="122" t="s">
        <v>544</v>
      </c>
      <c r="O42" s="36">
        <f>IF(N42="","0", VLOOKUP(N42,'Weekly Stats'!A:E,4,FALSE))</f>
        <v>107000</v>
      </c>
      <c r="P42" s="38">
        <f>IF(N42="","0", VLOOKUP(N42,TOTALS!C$1:D$800,2,FALSE))</f>
        <v>0</v>
      </c>
    </row>
    <row r="43" spans="2:16">
      <c r="B43" s="35" t="s">
        <v>59</v>
      </c>
      <c r="C43" s="39" t="str">
        <f>IF(F43="","",VLOOKUP(F43,'Weekly Stats'!A:E,2,FALSE))</f>
        <v/>
      </c>
      <c r="D43" s="40" t="str">
        <f>IF(F43="","",VLOOKUP(F43,'Weekly Stats'!A:E,5,FALSE))</f>
        <v/>
      </c>
      <c r="E43" s="41" t="s">
        <v>59</v>
      </c>
      <c r="F43" s="122"/>
      <c r="G43" s="36" t="str">
        <f>IF(F43="","0", VLOOKUP(F43,'Weekly Stats'!A:E,4,FALSE))</f>
        <v>0</v>
      </c>
      <c r="H43" s="38" t="str">
        <f>IF(F43="","0", VLOOKUP(F43,TOTALS!C$1:D$800,2,FALSE))</f>
        <v>0</v>
      </c>
      <c r="J43" s="35" t="s">
        <v>59</v>
      </c>
      <c r="K43" s="39" t="str">
        <f>IF(N43="","",VLOOKUP(N43,'Weekly Stats'!A:E,2,FALSE))</f>
        <v/>
      </c>
      <c r="L43" s="40" t="str">
        <f>IF(N43="","",VLOOKUP(N43,'Weekly Stats'!A:E,5,FALSE))</f>
        <v/>
      </c>
      <c r="M43" s="41" t="s">
        <v>59</v>
      </c>
      <c r="N43" s="122"/>
      <c r="O43" s="36" t="str">
        <f>IF(N43="","0", VLOOKUP(N43,'Weekly Stats'!A:E,4,FALSE))</f>
        <v>0</v>
      </c>
      <c r="P43" s="38" t="str">
        <f>IF(N43="","0", VLOOKUP(N43,TOTALS!C$1:D$800,2,FALSE))</f>
        <v>0</v>
      </c>
    </row>
    <row r="44" spans="2:16">
      <c r="B44" s="35" t="s">
        <v>77</v>
      </c>
      <c r="C44" s="39" t="str">
        <f>IF(F44="","",VLOOKUP(F44,'Team Stats'!A$1:D$29,4,FALSE))</f>
        <v>RBW</v>
      </c>
      <c r="D44" s="40">
        <f>IF(F44="","",VLOOKUP(F44,'Team Stats'!A$1:C$29,3,FALSE))</f>
        <v>5</v>
      </c>
      <c r="E44" s="41" t="s">
        <v>77</v>
      </c>
      <c r="F44" s="122" t="s">
        <v>853</v>
      </c>
      <c r="G44" s="36">
        <f>IF(F44="","0", VLOOKUP(F44,'Team Stats'!A$1:B$29,2,FALSE))</f>
        <v>54000</v>
      </c>
      <c r="H44" s="38">
        <f>IF(F44="","0", VLOOKUP(F44,'Pts Per'!A$5:I$32,9,FALSE))</f>
        <v>7</v>
      </c>
      <c r="J44" s="35" t="s">
        <v>77</v>
      </c>
      <c r="K44" s="39" t="str">
        <f>IF(N44="","",VLOOKUP(N44,'Team Stats'!A$1:D$29,4,FALSE))</f>
        <v/>
      </c>
      <c r="L44" s="40" t="str">
        <f>IF(N44="","",VLOOKUP(N44,'Team Stats'!A$1:C$29,3,FALSE))</f>
        <v/>
      </c>
      <c r="M44" s="41" t="s">
        <v>77</v>
      </c>
      <c r="N44" s="122"/>
      <c r="O44" s="36" t="str">
        <f>IF(N44="","0", VLOOKUP(N44,'Team Stats'!A$1:B$29,2,FALSE))</f>
        <v>0</v>
      </c>
      <c r="P44" s="38" t="str">
        <f>IF(N44="","0", VLOOKUP(N44,'Pts Per'!A$5:I$32,9,FALSE))</f>
        <v>0</v>
      </c>
    </row>
    <row r="45" spans="2:16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497000</v>
      </c>
      <c r="H45" s="44">
        <f>SUM(H37:H44)</f>
        <v>103.08000000000001</v>
      </c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479000</v>
      </c>
      <c r="P45" s="44">
        <f>SUM(P37:P44)</f>
        <v>80.400000000000006</v>
      </c>
    </row>
    <row r="47" spans="2:16">
      <c r="B47" s="13"/>
      <c r="C47" s="37" t="s">
        <v>382</v>
      </c>
      <c r="D47" s="37" t="s">
        <v>867</v>
      </c>
      <c r="E47" s="37" t="s">
        <v>875</v>
      </c>
      <c r="F47" s="106" t="s">
        <v>967</v>
      </c>
      <c r="G47" s="37" t="s">
        <v>868</v>
      </c>
      <c r="H47" s="37" t="s">
        <v>381</v>
      </c>
      <c r="J47" s="13"/>
      <c r="K47" s="37" t="s">
        <v>382</v>
      </c>
      <c r="L47" s="37" t="s">
        <v>867</v>
      </c>
      <c r="M47" s="37" t="s">
        <v>875</v>
      </c>
      <c r="N47" s="108" t="s">
        <v>892</v>
      </c>
      <c r="O47" s="37" t="s">
        <v>868</v>
      </c>
      <c r="P47" s="37" t="s">
        <v>381</v>
      </c>
    </row>
    <row r="48" spans="2:16">
      <c r="B48" s="35" t="s">
        <v>377</v>
      </c>
      <c r="C48" s="39" t="str">
        <f>IF(F48="","",VLOOKUP(F48,'Weekly Stats'!A:E,2,FALSE))</f>
        <v>AA</v>
      </c>
      <c r="D48" s="40">
        <f>IF(F48="","",VLOOKUP(F48,'Weekly Stats'!A:E,5,FALSE))</f>
        <v>10</v>
      </c>
      <c r="E48" s="41" t="str">
        <f>IF(F48="","QB",VLOOKUP(F48,'Weekly Stats'!A:E,3,FALSE))</f>
        <v>QB1</v>
      </c>
      <c r="F48" s="122" t="s">
        <v>242</v>
      </c>
      <c r="G48" s="36">
        <f>IF(F48="","0", VLOOKUP(F48,'Weekly Stats'!A:E,4,FALSE))</f>
        <v>95000</v>
      </c>
      <c r="H48" s="38">
        <f>IF(F48="","0", VLOOKUP(F48,TOTALS!C$1:D$800,2,FALSE))</f>
        <v>32.54</v>
      </c>
      <c r="J48" s="35" t="s">
        <v>377</v>
      </c>
      <c r="K48" s="39" t="str">
        <f>IF(N48="","",VLOOKUP(N48,'Weekly Stats'!A:E,2,FALSE))</f>
        <v>LOST</v>
      </c>
      <c r="L48" s="40">
        <f>IF(N48="","",VLOOKUP(N48,'Weekly Stats'!A:E,5,FALSE))</f>
        <v>6</v>
      </c>
      <c r="M48" s="41" t="str">
        <f>IF(N48="","QB",VLOOKUP(N48,'Weekly Stats'!A:E,3,FALSE))</f>
        <v>QB1</v>
      </c>
      <c r="N48" s="122" t="s">
        <v>436</v>
      </c>
      <c r="O48" s="36">
        <f>IF(N48="","0", VLOOKUP(N48,'Weekly Stats'!A:E,4,FALSE))</f>
        <v>56000</v>
      </c>
      <c r="P48" s="38">
        <f>IF(N48="","0", VLOOKUP(N48,TOTALS!C$1:D$800,2,FALSE))</f>
        <v>14.86</v>
      </c>
    </row>
    <row r="49" spans="2:16">
      <c r="B49" s="35" t="s">
        <v>378</v>
      </c>
      <c r="C49" s="39" t="str">
        <f>IF(F49="","",VLOOKUP(F49,'Weekly Stats'!A:E,2,FALSE))</f>
        <v>HWD</v>
      </c>
      <c r="D49" s="40">
        <f>IF(F49="","",VLOOKUP(F49,'Weekly Stats'!A:E,5,FALSE))</f>
        <v>6</v>
      </c>
      <c r="E49" s="41" t="str">
        <f>IF(F49="","RB",VLOOKUP(F49,'Weekly Stats'!A:E,3,FALSE))</f>
        <v>RB1</v>
      </c>
      <c r="F49" s="123" t="s">
        <v>405</v>
      </c>
      <c r="G49" s="36">
        <f>IF(F49="","0", VLOOKUP(F49,'Weekly Stats'!A:E,4,FALSE))</f>
        <v>85000</v>
      </c>
      <c r="H49" s="38">
        <f>IF(F49="","0", VLOOKUP(F49,TOTALS!C$1:D$800,2,FALSE))</f>
        <v>64</v>
      </c>
      <c r="J49" s="35" t="s">
        <v>378</v>
      </c>
      <c r="K49" s="39" t="str">
        <f>IF(N49="","",VLOOKUP(N49,'Weekly Stats'!A:E,2,FALSE))</f>
        <v>GI</v>
      </c>
      <c r="L49" s="40">
        <f>IF(N49="","",VLOOKUP(N49,'Weekly Stats'!A:E,5,FALSE))</f>
        <v>8</v>
      </c>
      <c r="M49" s="41" t="str">
        <f>IF(N49="","QB",VLOOKUP(N49,'Weekly Stats'!A:E,3,FALSE))</f>
        <v>RB1</v>
      </c>
      <c r="N49" s="123" t="s">
        <v>729</v>
      </c>
      <c r="O49" s="36">
        <f>IF(N49="","0", VLOOKUP(N49,'Weekly Stats'!A:E,4,FALSE))</f>
        <v>102000</v>
      </c>
      <c r="P49" s="38">
        <f>IF(N49="","0", VLOOKUP(N49,TOTALS!C$1:D$800,2,FALSE))</f>
        <v>61.900000000000006</v>
      </c>
    </row>
    <row r="50" spans="2:16">
      <c r="B50" s="35" t="s">
        <v>379</v>
      </c>
      <c r="C50" s="39" t="str">
        <f>IF(F50="","",VLOOKUP(F50,'Weekly Stats'!A:E,2,FALSE))</f>
        <v>AA</v>
      </c>
      <c r="D50" s="40">
        <f>IF(F50="","",VLOOKUP(F50,'Weekly Stats'!A:E,5,FALSE))</f>
        <v>10</v>
      </c>
      <c r="E50" s="41" t="str">
        <f>IF(F50="","WR",VLOOKUP(F50,'Weekly Stats'!A:E,3,FALSE))</f>
        <v>WR1</v>
      </c>
      <c r="F50" s="122" t="s">
        <v>248</v>
      </c>
      <c r="G50" s="36">
        <f>IF(F50="","0", VLOOKUP(F50,'Weekly Stats'!A:E,4,FALSE))</f>
        <v>91000</v>
      </c>
      <c r="H50" s="38">
        <f>IF(F50="","0", VLOOKUP(F50,TOTALS!C$1:D$800,2,FALSE))</f>
        <v>36.200000000000003</v>
      </c>
      <c r="J50" s="35" t="s">
        <v>379</v>
      </c>
      <c r="K50" s="39" t="str">
        <f>IF(N50="","",VLOOKUP(N50,'Weekly Stats'!A:E,2,FALSE))</f>
        <v>OFF</v>
      </c>
      <c r="L50" s="40">
        <f>IF(N50="","",VLOOKUP(N50,'Weekly Stats'!A:E,5,FALSE))</f>
        <v>8</v>
      </c>
      <c r="M50" s="41" t="str">
        <f>IF(N50="","QB",VLOOKUP(N50,'Weekly Stats'!A:E,3,FALSE))</f>
        <v>WR2</v>
      </c>
      <c r="N50" s="122" t="s">
        <v>428</v>
      </c>
      <c r="O50" s="36">
        <f>IF(N50="","0", VLOOKUP(N50,'Weekly Stats'!A:E,4,FALSE))</f>
        <v>71000</v>
      </c>
      <c r="P50" s="38">
        <f>IF(N50="","0", VLOOKUP(N50,TOTALS!C$1:D$800,2,FALSE))</f>
        <v>14.100000000000001</v>
      </c>
    </row>
    <row r="51" spans="2:16">
      <c r="B51" s="35" t="s">
        <v>379</v>
      </c>
      <c r="C51" s="39" t="str">
        <f>IF(F51="","",VLOOKUP(F51,'Weekly Stats'!A:E,2,FALSE))</f>
        <v>CHA</v>
      </c>
      <c r="D51" s="40">
        <f>IF(F51="","",VLOOKUP(F51,'Weekly Stats'!A:E,5,FALSE))</f>
        <v>10</v>
      </c>
      <c r="E51" s="41" t="str">
        <f>IF(F51="","WR",VLOOKUP(F51,'Weekly Stats'!A:E,3,FALSE))</f>
        <v>WR1</v>
      </c>
      <c r="F51" s="122" t="s">
        <v>685</v>
      </c>
      <c r="G51" s="36">
        <f>IF(F51="","0", VLOOKUP(F51,'Weekly Stats'!A:E,4,FALSE))</f>
        <v>99000</v>
      </c>
      <c r="H51" s="38">
        <f>IF(F51="","0", VLOOKUP(F51,TOTALS!C$1:D$800,2,FALSE))</f>
        <v>11.200000000000001</v>
      </c>
      <c r="J51" s="35" t="s">
        <v>379</v>
      </c>
      <c r="K51" s="39" t="str">
        <f>IF(N51="","",VLOOKUP(N51,'Weekly Stats'!A:E,2,FALSE))</f>
        <v>LOST</v>
      </c>
      <c r="L51" s="40">
        <f>IF(N51="","",VLOOKUP(N51,'Weekly Stats'!A:E,5,FALSE))</f>
        <v>6</v>
      </c>
      <c r="M51" s="41" t="str">
        <f>IF(N51="","QB",VLOOKUP(N51,'Weekly Stats'!A:E,3,FALSE))</f>
        <v>WR2</v>
      </c>
      <c r="N51" s="122" t="s">
        <v>443</v>
      </c>
      <c r="O51" s="36">
        <f>IF(N51="","0", VLOOKUP(N51,'Weekly Stats'!A:E,4,FALSE))</f>
        <v>53000</v>
      </c>
      <c r="P51" s="38">
        <f>IF(N51="","0", VLOOKUP(N51,TOTALS!C$1:D$800,2,FALSE))</f>
        <v>12.3</v>
      </c>
    </row>
    <row r="52" spans="2:16">
      <c r="B52" s="35" t="s">
        <v>874</v>
      </c>
      <c r="C52" s="39" t="str">
        <f>IF(F52="","",VLOOKUP(F52,'Weekly Stats'!A:E,2,FALSE))</f>
        <v>8BB</v>
      </c>
      <c r="D52" s="40">
        <f>IF(F52="","",VLOOKUP(F52,'Weekly Stats'!A:E,5,FALSE))</f>
        <v>7</v>
      </c>
      <c r="E52" s="41" t="str">
        <f>IF(F52="","TE",VLOOKUP(F52,'Weekly Stats'!A:E,3,FALSE))</f>
        <v>TE1</v>
      </c>
      <c r="F52" s="122" t="s">
        <v>532</v>
      </c>
      <c r="G52" s="36">
        <f>IF(F52="","0", VLOOKUP(F52,'Weekly Stats'!A:E,4,FALSE))</f>
        <v>80000</v>
      </c>
      <c r="H52" s="38">
        <f>IF(F52="","0", VLOOKUP(F52,TOTALS!C$1:D$800,2,FALSE))</f>
        <v>0</v>
      </c>
      <c r="J52" s="35" t="s">
        <v>874</v>
      </c>
      <c r="K52" s="39" t="str">
        <f>IF(N52="","",VLOOKUP(N52,'Weekly Stats'!A:E,2,FALSE))</f>
        <v>8BB</v>
      </c>
      <c r="L52" s="40">
        <f>IF(N52="","",VLOOKUP(N52,'Weekly Stats'!A:E,5,FALSE))</f>
        <v>7</v>
      </c>
      <c r="M52" s="41" t="str">
        <f>IF(N52="","QB",VLOOKUP(N52,'Weekly Stats'!A:E,3,FALSE))</f>
        <v>TE1</v>
      </c>
      <c r="N52" s="122" t="s">
        <v>532</v>
      </c>
      <c r="O52" s="36">
        <f>IF(N52="","0", VLOOKUP(N52,'Weekly Stats'!A:E,4,FALSE))</f>
        <v>80000</v>
      </c>
      <c r="P52" s="38">
        <f>IF(N52="","0", VLOOKUP(N52,TOTALS!C$1:D$800,2,FALSE))</f>
        <v>0</v>
      </c>
    </row>
    <row r="53" spans="2:16">
      <c r="B53" s="35" t="s">
        <v>380</v>
      </c>
      <c r="C53" s="39" t="str">
        <f>IF(F53="","",VLOOKUP(F53,'Weekly Stats'!A:E,2,FALSE))</f>
        <v>WES</v>
      </c>
      <c r="D53" s="40">
        <f>IF(F53="","",VLOOKUP(F53,'Weekly Stats'!A:E,5,FALSE))</f>
        <v>10</v>
      </c>
      <c r="E53" s="41" t="str">
        <f>IF(F53="","FLEX",VLOOKUP(F53,'Weekly Stats'!A:E,3,FALSE))</f>
        <v>TE1</v>
      </c>
      <c r="F53" s="122" t="s">
        <v>276</v>
      </c>
      <c r="G53" s="36">
        <f>IF(F53="","0", VLOOKUP(F53,'Weekly Stats'!A:E,4,FALSE))</f>
        <v>33000</v>
      </c>
      <c r="H53" s="38">
        <f>IF(F53="","0", VLOOKUP(F53,TOTALS!C$1:D$800,2,FALSE))</f>
        <v>8.6999999999999993</v>
      </c>
      <c r="J53" s="35" t="s">
        <v>380</v>
      </c>
      <c r="K53" s="39" t="str">
        <f>IF(N53="","",VLOOKUP(N53,'Weekly Stats'!A:E,2,FALSE))</f>
        <v>HWD</v>
      </c>
      <c r="L53" s="40">
        <f>IF(N53="","",VLOOKUP(N53,'Weekly Stats'!A:E,5,FALSE))</f>
        <v>6</v>
      </c>
      <c r="M53" s="41" t="str">
        <f>IF(N53="","QB",VLOOKUP(N53,'Weekly Stats'!A:E,3,FALSE))</f>
        <v>RB1</v>
      </c>
      <c r="N53" s="122" t="s">
        <v>405</v>
      </c>
      <c r="O53" s="36">
        <f>IF(N53="","0", VLOOKUP(N53,'Weekly Stats'!A:E,4,FALSE))</f>
        <v>85000</v>
      </c>
      <c r="P53" s="38">
        <f>IF(N53="","0", VLOOKUP(N53,TOTALS!C$1:D$800,2,FALSE))</f>
        <v>64</v>
      </c>
    </row>
    <row r="54" spans="2:16">
      <c r="B54" s="35" t="s">
        <v>59</v>
      </c>
      <c r="C54" s="39" t="str">
        <f>IF(F54="","",VLOOKUP(F54,'Weekly Stats'!A:E,2,FALSE))</f>
        <v>AA</v>
      </c>
      <c r="D54" s="40">
        <f>IF(F54="","",VLOOKUP(F54,'Weekly Stats'!A:E,5,FALSE))</f>
        <v>10</v>
      </c>
      <c r="E54" s="41" t="s">
        <v>59</v>
      </c>
      <c r="F54" s="122" t="s">
        <v>265</v>
      </c>
      <c r="G54" s="36">
        <f>IF(F54="","0", VLOOKUP(F54,'Weekly Stats'!A:E,4,FALSE))</f>
        <v>12000</v>
      </c>
      <c r="H54" s="38">
        <f>IF(F54="","0", VLOOKUP(F54,TOTALS!C$1:D$800,2,FALSE))</f>
        <v>5</v>
      </c>
      <c r="J54" s="35" t="s">
        <v>59</v>
      </c>
      <c r="K54" s="39" t="str">
        <f>IF(N54="","",VLOOKUP(N54,'Weekly Stats'!A:E,2,FALSE))</f>
        <v/>
      </c>
      <c r="L54" s="40" t="str">
        <f>IF(N54="","",VLOOKUP(N54,'Weekly Stats'!A:E,5,FALSE))</f>
        <v/>
      </c>
      <c r="M54" s="41" t="s">
        <v>59</v>
      </c>
      <c r="N54" s="122"/>
      <c r="O54" s="36" t="str">
        <f>IF(N54="","0", VLOOKUP(N54,'Weekly Stats'!A:E,4,FALSE))</f>
        <v>0</v>
      </c>
      <c r="P54" s="38" t="str">
        <f>IF(N54="","0", VLOOKUP(N54,TOTALS!C$1:D$800,2,FALSE))</f>
        <v>0</v>
      </c>
    </row>
    <row r="55" spans="2:16">
      <c r="B55" s="35" t="s">
        <v>77</v>
      </c>
      <c r="C55" s="39" t="str">
        <f>IF(F55="","",VLOOKUP(F55,'Team Stats'!A$1:D$29,4,FALSE))</f>
        <v/>
      </c>
      <c r="D55" s="40" t="str">
        <f>IF(F55="","",VLOOKUP(F55,'Team Stats'!A$1:C$29,3,FALSE))</f>
        <v/>
      </c>
      <c r="E55" s="41" t="s">
        <v>77</v>
      </c>
      <c r="F55" s="122"/>
      <c r="G55" s="36" t="str">
        <f>IF(F55="","0", VLOOKUP(F55,'Team Stats'!A$1:B$29,2,FALSE))</f>
        <v>0</v>
      </c>
      <c r="H55" s="38" t="str">
        <f>IF(F55="","0", VLOOKUP(F55,'Pts Per'!A$5:I$32,9,FALSE))</f>
        <v>0</v>
      </c>
      <c r="J55" s="35" t="s">
        <v>77</v>
      </c>
      <c r="K55" s="39" t="str">
        <f>IF(N55="","",VLOOKUP(N55,'Team Stats'!A$1:D$29,4,FALSE))</f>
        <v>8BB</v>
      </c>
      <c r="L55" s="40">
        <f>IF(N55="","",VLOOKUP(N55,'Team Stats'!A$1:C$29,3,FALSE))</f>
        <v>7</v>
      </c>
      <c r="M55" s="41" t="s">
        <v>77</v>
      </c>
      <c r="N55" s="122" t="s">
        <v>847</v>
      </c>
      <c r="O55" s="36">
        <f>IF(N55="","0", VLOOKUP(N55,'Team Stats'!A$1:B$29,2,FALSE))</f>
        <v>52000</v>
      </c>
      <c r="P55" s="38">
        <f>IF(N55="","0", VLOOKUP(N55,'Pts Per'!A$5:I$32,9,FALSE))</f>
        <v>-4</v>
      </c>
    </row>
    <row r="56" spans="2:16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495000</v>
      </c>
      <c r="H56" s="44">
        <f>SUM(H48:H55)</f>
        <v>157.63999999999999</v>
      </c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499000</v>
      </c>
      <c r="P56" s="44">
        <f>SUM(P48:P55)</f>
        <v>163.16000000000003</v>
      </c>
    </row>
    <row r="58" spans="2:16">
      <c r="B58" s="13"/>
      <c r="C58" s="37" t="s">
        <v>382</v>
      </c>
      <c r="D58" s="37" t="s">
        <v>867</v>
      </c>
      <c r="E58" s="37" t="s">
        <v>875</v>
      </c>
      <c r="F58" s="108" t="s">
        <v>961</v>
      </c>
      <c r="G58" s="37" t="s">
        <v>868</v>
      </c>
      <c r="H58" s="37" t="s">
        <v>381</v>
      </c>
      <c r="J58" s="13"/>
      <c r="K58" s="37" t="s">
        <v>382</v>
      </c>
      <c r="L58" s="37" t="s">
        <v>867</v>
      </c>
      <c r="M58" s="37" t="s">
        <v>875</v>
      </c>
      <c r="N58" s="111" t="s">
        <v>890</v>
      </c>
      <c r="O58" s="37" t="s">
        <v>868</v>
      </c>
      <c r="P58" s="37" t="s">
        <v>381</v>
      </c>
    </row>
    <row r="59" spans="2:16">
      <c r="B59" s="35" t="s">
        <v>377</v>
      </c>
      <c r="C59" s="39" t="str">
        <f>IF(F59="","",VLOOKUP(F59,'Weekly Stats'!A:E,2,FALSE))</f>
        <v>DEF</v>
      </c>
      <c r="D59" s="40">
        <f>IF(F59="","",VLOOKUP(F59,'Weekly Stats'!A:E,5,FALSE))</f>
        <v>8</v>
      </c>
      <c r="E59" s="41" t="str">
        <f>IF(F59="","QB",VLOOKUP(F59,'Weekly Stats'!A:E,3,FALSE))</f>
        <v>QB2</v>
      </c>
      <c r="F59" s="122" t="s">
        <v>703</v>
      </c>
      <c r="G59" s="36">
        <f>IF(F59="","0", VLOOKUP(F59,'Weekly Stats'!A:E,4,FALSE))</f>
        <v>13000</v>
      </c>
      <c r="H59" s="38">
        <f>IF(F59="","0", VLOOKUP(F59,TOTALS!C$1:D$800,2,FALSE))</f>
        <v>6.36</v>
      </c>
      <c r="J59" s="35" t="s">
        <v>377</v>
      </c>
      <c r="K59" s="39" t="str">
        <f>IF(N59="","",VLOOKUP(N59,'Weekly Stats'!A:E,2,FALSE))</f>
        <v>OFF</v>
      </c>
      <c r="L59" s="40">
        <f>IF(N59="","",VLOOKUP(N59,'Weekly Stats'!A:E,5,FALSE))</f>
        <v>8</v>
      </c>
      <c r="M59" s="41" t="str">
        <f>IF(N59="","QB",VLOOKUP(N59,'Weekly Stats'!A:E,3,FALSE))</f>
        <v>QB1</v>
      </c>
      <c r="N59" s="148" t="s">
        <v>106</v>
      </c>
      <c r="O59" s="36">
        <f>IF(N59="","0", VLOOKUP(N59,'Weekly Stats'!A:E,4,FALSE))</f>
        <v>75000</v>
      </c>
      <c r="P59" s="38">
        <f>IF(N59="","0", VLOOKUP(N59,TOTALS!C$1:D$800,2,FALSE))</f>
        <v>12.02</v>
      </c>
    </row>
    <row r="60" spans="2:16">
      <c r="B60" s="35" t="s">
        <v>378</v>
      </c>
      <c r="C60" s="39" t="str">
        <f>IF(F60="","",VLOOKUP(F60,'Weekly Stats'!A:E,2,FALSE))</f>
        <v>TMNT</v>
      </c>
      <c r="D60" s="40">
        <f>IF(F60="","",VLOOKUP(F60,'Weekly Stats'!A:E,5,FALSE))</f>
        <v>7</v>
      </c>
      <c r="E60" s="41" t="str">
        <f>IF(F60="","RB",VLOOKUP(F60,'Weekly Stats'!A:E,3,FALSE))</f>
        <v>RB1</v>
      </c>
      <c r="F60" s="123" t="s">
        <v>221</v>
      </c>
      <c r="G60" s="36">
        <f>IF(F60="","0", VLOOKUP(F60,'Weekly Stats'!A:E,4,FALSE))</f>
        <v>107000</v>
      </c>
      <c r="H60" s="38">
        <f>IF(F60="","0", VLOOKUP(F60,TOTALS!C$1:D$800,2,FALSE))</f>
        <v>11.5</v>
      </c>
      <c r="J60" s="35" t="s">
        <v>378</v>
      </c>
      <c r="K60" s="39" t="str">
        <f>IF(N60="","",VLOOKUP(N60,'Weekly Stats'!A:E,2,FALSE))</f>
        <v>SJ</v>
      </c>
      <c r="L60" s="40">
        <f>IF(N60="","",VLOOKUP(N60,'Weekly Stats'!A:E,5,FALSE))</f>
        <v>8</v>
      </c>
      <c r="M60" s="41" t="str">
        <f>IF(N60="","QB",VLOOKUP(N60,'Weekly Stats'!A:E,3,FALSE))</f>
        <v>RB1</v>
      </c>
      <c r="N60" s="149" t="s">
        <v>754</v>
      </c>
      <c r="O60" s="36">
        <f>IF(N60="","0", VLOOKUP(N60,'Weekly Stats'!A:E,4,FALSE))</f>
        <v>90000</v>
      </c>
      <c r="P60" s="38">
        <f>IF(N60="","0", VLOOKUP(N60,TOTALS!C$1:D$800,2,FALSE))</f>
        <v>0.9</v>
      </c>
    </row>
    <row r="61" spans="2:16">
      <c r="B61" s="35" t="s">
        <v>379</v>
      </c>
      <c r="C61" s="39" t="str">
        <f>IF(F61="","",VLOOKUP(F61,'Weekly Stats'!A:E,2,FALSE))</f>
        <v>WW</v>
      </c>
      <c r="D61" s="40">
        <f>IF(F61="","",VLOOKUP(F61,'Weekly Stats'!A:E,5,FALSE))</f>
        <v>5</v>
      </c>
      <c r="E61" s="41" t="str">
        <f>IF(F61="","WR",VLOOKUP(F61,'Weekly Stats'!A:E,3,FALSE))</f>
        <v>WR2</v>
      </c>
      <c r="F61" s="122" t="s">
        <v>598</v>
      </c>
      <c r="G61" s="36">
        <f>IF(F61="","0", VLOOKUP(F61,'Weekly Stats'!A:E,4,FALSE))</f>
        <v>82000</v>
      </c>
      <c r="H61" s="38">
        <f>IF(F61="","0", VLOOKUP(F61,TOTALS!C$1:D$800,2,FALSE))</f>
        <v>26.1</v>
      </c>
      <c r="J61" s="35" t="s">
        <v>379</v>
      </c>
      <c r="K61" s="39" t="str">
        <f>IF(N61="","",VLOOKUP(N61,'Weekly Stats'!A:E,2,FALSE))</f>
        <v>WW</v>
      </c>
      <c r="L61" s="40">
        <f>IF(N61="","",VLOOKUP(N61,'Weekly Stats'!A:E,5,FALSE))</f>
        <v>5</v>
      </c>
      <c r="M61" s="41" t="str">
        <f>IF(N61="","QB",VLOOKUP(N61,'Weekly Stats'!A:E,3,FALSE))</f>
        <v>WR1</v>
      </c>
      <c r="N61" s="148" t="s">
        <v>597</v>
      </c>
      <c r="O61" s="36">
        <f>IF(N61="","0", VLOOKUP(N61,'Weekly Stats'!A:E,4,FALSE))</f>
        <v>82000</v>
      </c>
      <c r="P61" s="38">
        <f>IF(N61="","0", VLOOKUP(N61,TOTALS!C$1:D$800,2,FALSE))</f>
        <v>36.799999999999997</v>
      </c>
    </row>
    <row r="62" spans="2:16">
      <c r="B62" s="35" t="s">
        <v>379</v>
      </c>
      <c r="C62" s="39" t="str">
        <f>IF(F62="","",VLOOKUP(F62,'Weekly Stats'!A:E,2,FALSE))</f>
        <v>PKMN</v>
      </c>
      <c r="D62" s="40">
        <f>IF(F62="","",VLOOKUP(F62,'Weekly Stats'!A:E,5,FALSE))</f>
        <v>8</v>
      </c>
      <c r="E62" s="41" t="str">
        <f>IF(F62="","WR",VLOOKUP(F62,'Weekly Stats'!A:E,3,FALSE))</f>
        <v>WR2</v>
      </c>
      <c r="F62" s="122" t="s">
        <v>776</v>
      </c>
      <c r="G62" s="36">
        <f>IF(F62="","0", VLOOKUP(F62,'Weekly Stats'!A:E,4,FALSE))</f>
        <v>77000</v>
      </c>
      <c r="H62" s="38">
        <f>IF(F62="","0", VLOOKUP(F62,TOTALS!C$1:D$800,2,FALSE))</f>
        <v>16.5</v>
      </c>
      <c r="J62" s="35" t="s">
        <v>379</v>
      </c>
      <c r="K62" s="39" t="str">
        <f>IF(N62="","",VLOOKUP(N62,'Weekly Stats'!A:E,2,FALSE))</f>
        <v>WHO</v>
      </c>
      <c r="L62" s="40">
        <f>IF(N62="","",VLOOKUP(N62,'Weekly Stats'!A:E,5,FALSE))</f>
        <v>6</v>
      </c>
      <c r="M62" s="41" t="str">
        <f>IF(N62="","QB",VLOOKUP(N62,'Weekly Stats'!A:E,3,FALSE))</f>
        <v>WR1</v>
      </c>
      <c r="N62" s="148" t="s">
        <v>87</v>
      </c>
      <c r="O62" s="36">
        <f>IF(N62="","0", VLOOKUP(N62,'Weekly Stats'!A:E,4,FALSE))</f>
        <v>60000</v>
      </c>
      <c r="P62" s="38">
        <f>IF(N62="","0", VLOOKUP(N62,TOTALS!C$1:D$800,2,FALSE))</f>
        <v>11.600000000000001</v>
      </c>
    </row>
    <row r="63" spans="2:16">
      <c r="B63" s="35" t="s">
        <v>874</v>
      </c>
      <c r="C63" s="39" t="str">
        <f>IF(F63="","",VLOOKUP(F63,'Weekly Stats'!A:E,2,FALSE))</f>
        <v>8BB</v>
      </c>
      <c r="D63" s="40">
        <f>IF(F63="","",VLOOKUP(F63,'Weekly Stats'!A:E,5,FALSE))</f>
        <v>7</v>
      </c>
      <c r="E63" s="41" t="str">
        <f>IF(F63="","TE",VLOOKUP(F63,'Weekly Stats'!A:E,3,FALSE))</f>
        <v>TE1</v>
      </c>
      <c r="F63" s="122" t="s">
        <v>532</v>
      </c>
      <c r="G63" s="36">
        <f>IF(F63="","0", VLOOKUP(F63,'Weekly Stats'!A:E,4,FALSE))</f>
        <v>80000</v>
      </c>
      <c r="H63" s="38">
        <f>IF(F63="","0", VLOOKUP(F63,TOTALS!C$1:D$800,2,FALSE))</f>
        <v>0</v>
      </c>
      <c r="J63" s="35" t="s">
        <v>874</v>
      </c>
      <c r="K63" s="39" t="str">
        <f>IF(N63="","",VLOOKUP(N63,'Weekly Stats'!A:E,2,FALSE))</f>
        <v>HOF</v>
      </c>
      <c r="L63" s="40">
        <f>IF(N63="","",VLOOKUP(N63,'Weekly Stats'!A:E,5,FALSE))</f>
        <v>5</v>
      </c>
      <c r="M63" s="41" t="str">
        <f>IF(N63="","QB",VLOOKUP(N63,'Weekly Stats'!A:E,3,FALSE))</f>
        <v>TE1</v>
      </c>
      <c r="N63" s="148" t="s">
        <v>625</v>
      </c>
      <c r="O63" s="36">
        <f>IF(N63="","0", VLOOKUP(N63,'Weekly Stats'!A:E,4,FALSE))</f>
        <v>10000</v>
      </c>
      <c r="P63" s="38">
        <f>IF(N63="","0", VLOOKUP(N63,TOTALS!C$1:D$800,2,FALSE))</f>
        <v>2.2000000000000002</v>
      </c>
    </row>
    <row r="64" spans="2:16">
      <c r="B64" s="35" t="s">
        <v>380</v>
      </c>
      <c r="C64" s="39" t="str">
        <f>IF(F64="","",VLOOKUP(F64,'Weekly Stats'!A:E,2,FALSE))</f>
        <v>HWD</v>
      </c>
      <c r="D64" s="40">
        <f>IF(F64="","",VLOOKUP(F64,'Weekly Stats'!A:E,5,FALSE))</f>
        <v>6</v>
      </c>
      <c r="E64" s="41" t="str">
        <f>IF(F64="","FLEX",VLOOKUP(F64,'Weekly Stats'!A:E,3,FALSE))</f>
        <v>RB1</v>
      </c>
      <c r="F64" s="122" t="s">
        <v>405</v>
      </c>
      <c r="G64" s="36">
        <f>IF(F64="","0", VLOOKUP(F64,'Weekly Stats'!A:E,4,FALSE))</f>
        <v>85000</v>
      </c>
      <c r="H64" s="38">
        <f>IF(F64="","0", VLOOKUP(F64,TOTALS!C$1:D$800,2,FALSE))</f>
        <v>64</v>
      </c>
      <c r="J64" s="35" t="s">
        <v>380</v>
      </c>
      <c r="K64" s="39" t="str">
        <f>IF(N64="","",VLOOKUP(N64,'Weekly Stats'!A:E,2,FALSE))</f>
        <v>VEN</v>
      </c>
      <c r="L64" s="40">
        <f>IF(N64="","",VLOOKUP(N64,'Weekly Stats'!A:E,5,FALSE))</f>
        <v>5</v>
      </c>
      <c r="M64" s="41" t="str">
        <f>IF(N64="","QB",VLOOKUP(N64,'Weekly Stats'!A:E,3,FALSE))</f>
        <v>RB1</v>
      </c>
      <c r="N64" s="148" t="s">
        <v>865</v>
      </c>
      <c r="O64" s="36">
        <f>IF(N64="","0", VLOOKUP(N64,'Weekly Stats'!A:E,4,FALSE))</f>
        <v>100000</v>
      </c>
      <c r="P64" s="38">
        <f>IF(N64="","0", VLOOKUP(N64,TOTALS!C$1:D$800,2,FALSE))</f>
        <v>0</v>
      </c>
    </row>
    <row r="65" spans="2:18">
      <c r="B65" s="35" t="s">
        <v>59</v>
      </c>
      <c r="C65" s="39" t="str">
        <f>IF(F65="","",VLOOKUP(F65,'Weekly Stats'!A:E,2,FALSE))</f>
        <v>WES</v>
      </c>
      <c r="D65" s="40">
        <f>IF(F65="","",VLOOKUP(F65,'Weekly Stats'!A:E,5,FALSE))</f>
        <v>10</v>
      </c>
      <c r="E65" s="41" t="s">
        <v>59</v>
      </c>
      <c r="F65" s="122" t="s">
        <v>289</v>
      </c>
      <c r="G65" s="36">
        <f>IF(F65="","0", VLOOKUP(F65,'Weekly Stats'!A:E,4,FALSE))</f>
        <v>14000</v>
      </c>
      <c r="H65" s="38">
        <f>IF(F65="","0", VLOOKUP(F65,TOTALS!C$1:D$800,2,FALSE))</f>
        <v>5</v>
      </c>
      <c r="J65" s="35" t="s">
        <v>59</v>
      </c>
      <c r="K65" s="39" t="str">
        <f>IF(N65="","",VLOOKUP(N65,'Weekly Stats'!A:E,2,FALSE))</f>
        <v>SLR</v>
      </c>
      <c r="L65" s="40">
        <f>IF(N65="","",VLOOKUP(N65,'Weekly Stats'!A:E,5,FALSE))</f>
        <v>7</v>
      </c>
      <c r="M65" s="41" t="s">
        <v>59</v>
      </c>
      <c r="N65" s="148" t="s">
        <v>565</v>
      </c>
      <c r="O65" s="36">
        <f>IF(N65="","0", VLOOKUP(N65,'Weekly Stats'!A:E,4,FALSE))</f>
        <v>35000</v>
      </c>
      <c r="P65" s="38">
        <f>IF(N65="","0", VLOOKUP(N65,TOTALS!C$1:D$800,2,FALSE))</f>
        <v>4</v>
      </c>
    </row>
    <row r="66" spans="2:18">
      <c r="B66" s="35" t="s">
        <v>77</v>
      </c>
      <c r="C66" s="39" t="str">
        <f>IF(F66="","",VLOOKUP(F66,'Team Stats'!A$1:D$29,4,FALSE))</f>
        <v>WW</v>
      </c>
      <c r="D66" s="40">
        <f>IF(F66="","",VLOOKUP(F66,'Team Stats'!A$1:C$29,3,FALSE))</f>
        <v>5</v>
      </c>
      <c r="E66" s="41" t="s">
        <v>77</v>
      </c>
      <c r="F66" s="122" t="s">
        <v>851</v>
      </c>
      <c r="G66" s="36">
        <f>IF(F66="","0", VLOOKUP(F66,'Team Stats'!A$1:B$29,2,FALSE))</f>
        <v>42000</v>
      </c>
      <c r="H66" s="38">
        <f>IF(F66="","0", VLOOKUP(F66,'Pts Per'!A$5:I$32,9,FALSE))</f>
        <v>16</v>
      </c>
      <c r="J66" s="35" t="s">
        <v>77</v>
      </c>
      <c r="K66" s="39" t="str">
        <f>IF(N66="","",VLOOKUP(N66,'Team Stats'!A$1:D$29,4,FALSE))</f>
        <v>TBG</v>
      </c>
      <c r="L66" s="40">
        <f>IF(N66="","",VLOOKUP(N66,'Team Stats'!A$1:C$29,3,FALSE))</f>
        <v>9</v>
      </c>
      <c r="M66" s="41" t="s">
        <v>77</v>
      </c>
      <c r="N66" s="148" t="s">
        <v>842</v>
      </c>
      <c r="O66" s="36">
        <f>IF(N66="","0", VLOOKUP(N66,'Team Stats'!A$1:B$29,2,FALSE))</f>
        <v>48000</v>
      </c>
      <c r="P66" s="38">
        <f>IF(N66="","0", VLOOKUP(N66,'Pts Per'!A$5:I$32,9,FALSE))</f>
        <v>3</v>
      </c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500000</v>
      </c>
      <c r="H67" s="44">
        <f>SUM(H59:H66)</f>
        <v>145.46</v>
      </c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500000</v>
      </c>
      <c r="P67" s="44">
        <f>SUM(P59:P66)</f>
        <v>70.52000000000001</v>
      </c>
    </row>
    <row r="69" spans="2:18">
      <c r="B69" s="13"/>
      <c r="C69" s="37" t="s">
        <v>382</v>
      </c>
      <c r="D69" s="37" t="s">
        <v>867</v>
      </c>
      <c r="E69" s="37" t="s">
        <v>875</v>
      </c>
      <c r="F69" s="117" t="s">
        <v>966</v>
      </c>
      <c r="G69" s="37" t="s">
        <v>868</v>
      </c>
      <c r="H69" s="37" t="s">
        <v>381</v>
      </c>
      <c r="J69" s="13"/>
      <c r="K69" s="37" t="s">
        <v>382</v>
      </c>
      <c r="L69" s="37" t="s">
        <v>867</v>
      </c>
      <c r="M69" s="37" t="s">
        <v>875</v>
      </c>
      <c r="N69" s="119" t="s">
        <v>971</v>
      </c>
      <c r="O69" s="37" t="s">
        <v>868</v>
      </c>
      <c r="P69" s="37" t="s">
        <v>381</v>
      </c>
      <c r="R69"/>
    </row>
    <row r="70" spans="2:18">
      <c r="B70" s="35" t="s">
        <v>377</v>
      </c>
      <c r="C70" s="39" t="str">
        <f>IF(F70="","",VLOOKUP(F70,'Weekly Stats'!A:E,2,FALSE))</f>
        <v>OFF</v>
      </c>
      <c r="D70" s="40">
        <f>IF(F70="","",VLOOKUP(F70,'Weekly Stats'!A:E,5,FALSE))</f>
        <v>8</v>
      </c>
      <c r="E70" s="41" t="str">
        <f>IF(F70="","QB",VLOOKUP(F70,'Weekly Stats'!A:E,3,FALSE))</f>
        <v>QB1</v>
      </c>
      <c r="F70" s="122" t="s">
        <v>106</v>
      </c>
      <c r="G70" s="36">
        <f>IF(F70="","0", VLOOKUP(F70,'Weekly Stats'!A:E,4,FALSE))</f>
        <v>75000</v>
      </c>
      <c r="H70" s="38">
        <f>IF(F70="","0", VLOOKUP(F70,TOTALS!C$1:D$800,2,FALSE))</f>
        <v>12.02</v>
      </c>
      <c r="J70" s="35" t="s">
        <v>377</v>
      </c>
      <c r="K70" s="39" t="str">
        <f>IF(N70="","",VLOOKUP(N70,'Weekly Stats'!A:E,2,FALSE))</f>
        <v>WXS</v>
      </c>
      <c r="L70" s="40">
        <f>IF(N70="","",VLOOKUP(N70,'Weekly Stats'!A:E,5,FALSE))</f>
        <v>9</v>
      </c>
      <c r="M70" s="41" t="str">
        <f>IF(N70="","QB",VLOOKUP(N70,'Weekly Stats'!A:E,3,FALSE))</f>
        <v>QB2</v>
      </c>
      <c r="N70" s="150" t="s">
        <v>140</v>
      </c>
      <c r="O70" s="36">
        <f>IF(N70="","0", VLOOKUP(N70,'Weekly Stats'!A:E,4,FALSE))</f>
        <v>103000</v>
      </c>
      <c r="P70" s="38">
        <f>IF(N70="","0", VLOOKUP(N70,TOTALS!C$1:D$800,2,FALSE))</f>
        <v>22.8</v>
      </c>
      <c r="R70"/>
    </row>
    <row r="71" spans="2:18">
      <c r="B71" s="35" t="s">
        <v>378</v>
      </c>
      <c r="C71" s="39" t="str">
        <f>IF(F71="","",VLOOKUP(F71,'Weekly Stats'!A:E,2,FALSE))</f>
        <v>HWD</v>
      </c>
      <c r="D71" s="40">
        <f>IF(F71="","",VLOOKUP(F71,'Weekly Stats'!A:E,5,FALSE))</f>
        <v>6</v>
      </c>
      <c r="E71" s="41" t="str">
        <f>IF(F71="","RB",VLOOKUP(F71,'Weekly Stats'!A:E,3,FALSE))</f>
        <v>RB1</v>
      </c>
      <c r="F71" s="123" t="s">
        <v>405</v>
      </c>
      <c r="G71" s="36">
        <f>IF(F71="","0", VLOOKUP(F71,'Weekly Stats'!A:E,4,FALSE))</f>
        <v>85000</v>
      </c>
      <c r="H71" s="38">
        <f>IF(F71="","0", VLOOKUP(F71,TOTALS!C$1:D$800,2,FALSE))</f>
        <v>64</v>
      </c>
      <c r="J71" s="35" t="s">
        <v>378</v>
      </c>
      <c r="K71" s="39" t="str">
        <f>IF(N71="","",VLOOKUP(N71,'Weekly Stats'!A:E,2,FALSE))</f>
        <v>HWD</v>
      </c>
      <c r="L71" s="40">
        <f>IF(N71="","",VLOOKUP(N71,'Weekly Stats'!A:E,5,FALSE))</f>
        <v>6</v>
      </c>
      <c r="M71" s="41" t="str">
        <f>IF(N71="","QB",VLOOKUP(N71,'Weekly Stats'!A:E,3,FALSE))</f>
        <v>RB1</v>
      </c>
      <c r="N71" s="149" t="s">
        <v>405</v>
      </c>
      <c r="O71" s="36">
        <f>IF(N71="","0", VLOOKUP(N71,'Weekly Stats'!A:E,4,FALSE))</f>
        <v>85000</v>
      </c>
      <c r="P71" s="38">
        <f>IF(N71="","0", VLOOKUP(N71,TOTALS!C$1:D$800,2,FALSE))</f>
        <v>64</v>
      </c>
      <c r="R71"/>
    </row>
    <row r="72" spans="2:18">
      <c r="B72" s="35" t="s">
        <v>379</v>
      </c>
      <c r="C72" s="39" t="str">
        <f>IF(F72="","",VLOOKUP(F72,'Weekly Stats'!A:E,2,FALSE))</f>
        <v>OFF</v>
      </c>
      <c r="D72" s="40">
        <f>IF(F72="","",VLOOKUP(F72,'Weekly Stats'!A:E,5,FALSE))</f>
        <v>8</v>
      </c>
      <c r="E72" s="41" t="str">
        <f>IF(F72="","WR",VLOOKUP(F72,'Weekly Stats'!A:E,3,FALSE))</f>
        <v>WR2</v>
      </c>
      <c r="F72" s="122" t="s">
        <v>428</v>
      </c>
      <c r="G72" s="36">
        <f>IF(F72="","0", VLOOKUP(F72,'Weekly Stats'!A:E,4,FALSE))</f>
        <v>71000</v>
      </c>
      <c r="H72" s="38">
        <f>IF(F72="","0", VLOOKUP(F72,TOTALS!C$1:D$800,2,FALSE))</f>
        <v>14.100000000000001</v>
      </c>
      <c r="J72" s="35" t="s">
        <v>379</v>
      </c>
      <c r="K72" s="39" t="str">
        <f>IF(N72="","",VLOOKUP(N72,'Weekly Stats'!A:E,2,FALSE))</f>
        <v>AA</v>
      </c>
      <c r="L72" s="40">
        <f>IF(N72="","",VLOOKUP(N72,'Weekly Stats'!A:E,5,FALSE))</f>
        <v>10</v>
      </c>
      <c r="M72" s="41" t="str">
        <f>IF(N72="","QB",VLOOKUP(N72,'Weekly Stats'!A:E,3,FALSE))</f>
        <v>WR1</v>
      </c>
      <c r="N72" s="150" t="s">
        <v>248</v>
      </c>
      <c r="O72" s="36">
        <f>IF(N72="","0", VLOOKUP(N72,'Weekly Stats'!A:E,4,FALSE))</f>
        <v>91000</v>
      </c>
      <c r="P72" s="38">
        <f>IF(N72="","0", VLOOKUP(N72,TOTALS!C$1:D$800,2,FALSE))</f>
        <v>36.200000000000003</v>
      </c>
      <c r="R72"/>
    </row>
    <row r="73" spans="2:18">
      <c r="B73" s="35" t="s">
        <v>379</v>
      </c>
      <c r="C73" s="39" t="str">
        <f>IF(F73="","",VLOOKUP(F73,'Weekly Stats'!A:E,2,FALSE))</f>
        <v>WW</v>
      </c>
      <c r="D73" s="40">
        <f>IF(F73="","",VLOOKUP(F73,'Weekly Stats'!A:E,5,FALSE))</f>
        <v>5</v>
      </c>
      <c r="E73" s="41" t="str">
        <f>IF(F73="","WR",VLOOKUP(F73,'Weekly Stats'!A:E,3,FALSE))</f>
        <v>WR2</v>
      </c>
      <c r="F73" s="122" t="s">
        <v>598</v>
      </c>
      <c r="G73" s="36">
        <f>IF(F73="","0", VLOOKUP(F73,'Weekly Stats'!A:E,4,FALSE))</f>
        <v>82000</v>
      </c>
      <c r="H73" s="38">
        <f>IF(F73="","0", VLOOKUP(F73,TOTALS!C$1:D$800,2,FALSE))</f>
        <v>26.1</v>
      </c>
      <c r="J73" s="35" t="s">
        <v>379</v>
      </c>
      <c r="K73" s="39" t="str">
        <f>IF(N73="","",VLOOKUP(N73,'Weekly Stats'!A:E,2,FALSE))</f>
        <v>HOF</v>
      </c>
      <c r="L73" s="40">
        <f>IF(N73="","",VLOOKUP(N73,'Weekly Stats'!A:E,5,FALSE))</f>
        <v>5</v>
      </c>
      <c r="M73" s="41" t="str">
        <f>IF(N73="","QB",VLOOKUP(N73,'Weekly Stats'!A:E,3,FALSE))</f>
        <v>WR2</v>
      </c>
      <c r="N73" s="150" t="s">
        <v>622</v>
      </c>
      <c r="O73" s="36">
        <f>IF(N73="","0", VLOOKUP(N73,'Weekly Stats'!A:E,4,FALSE))</f>
        <v>87000</v>
      </c>
      <c r="P73" s="38">
        <f>IF(N73="","0", VLOOKUP(N73,TOTALS!C$1:D$800,2,FALSE))</f>
        <v>12.600000000000001</v>
      </c>
      <c r="R73"/>
    </row>
    <row r="74" spans="2:18">
      <c r="B74" s="35" t="s">
        <v>874</v>
      </c>
      <c r="C74" s="39" t="str">
        <f>IF(F74="","",VLOOKUP(F74,'Weekly Stats'!A:E,2,FALSE))</f>
        <v>8BB</v>
      </c>
      <c r="D74" s="40">
        <f>IF(F74="","",VLOOKUP(F74,'Weekly Stats'!A:E,5,FALSE))</f>
        <v>7</v>
      </c>
      <c r="E74" s="41" t="str">
        <f>IF(F74="","TE",VLOOKUP(F74,'Weekly Stats'!A:E,3,FALSE))</f>
        <v>TE1</v>
      </c>
      <c r="F74" s="122" t="s">
        <v>532</v>
      </c>
      <c r="G74" s="36">
        <f>IF(F74="","0", VLOOKUP(F74,'Weekly Stats'!A:E,4,FALSE))</f>
        <v>80000</v>
      </c>
      <c r="H74" s="38">
        <f>IF(F74="","0", VLOOKUP(F74,TOTALS!C$1:D$800,2,FALSE))</f>
        <v>0</v>
      </c>
      <c r="J74" s="35" t="s">
        <v>874</v>
      </c>
      <c r="K74" s="39" t="str">
        <f>IF(N74="","",VLOOKUP(N74,'Weekly Stats'!A:E,2,FALSE))</f>
        <v>HOF</v>
      </c>
      <c r="L74" s="40">
        <f>IF(N74="","",VLOOKUP(N74,'Weekly Stats'!A:E,5,FALSE))</f>
        <v>5</v>
      </c>
      <c r="M74" s="41" t="str">
        <f>IF(N74="","QB",VLOOKUP(N74,'Weekly Stats'!A:E,3,FALSE))</f>
        <v>TE1</v>
      </c>
      <c r="N74" s="150" t="s">
        <v>625</v>
      </c>
      <c r="O74" s="36">
        <f>IF(N74="","0", VLOOKUP(N74,'Weekly Stats'!A:E,4,FALSE))</f>
        <v>10000</v>
      </c>
      <c r="P74" s="38">
        <f>IF(N74="","0", VLOOKUP(N74,TOTALS!C$1:D$800,2,FALSE))</f>
        <v>2.2000000000000002</v>
      </c>
      <c r="R74"/>
    </row>
    <row r="75" spans="2:18">
      <c r="B75" s="35" t="s">
        <v>380</v>
      </c>
      <c r="C75" s="39" t="str">
        <f>IF(F75="","",VLOOKUP(F75,'Weekly Stats'!A:E,2,FALSE))</f>
        <v>SJ</v>
      </c>
      <c r="D75" s="40">
        <f>IF(F75="","",VLOOKUP(F75,'Weekly Stats'!A:E,5,FALSE))</f>
        <v>8</v>
      </c>
      <c r="E75" s="41" t="str">
        <f>IF(F75="","FLEX",VLOOKUP(F75,'Weekly Stats'!A:E,3,FALSE))</f>
        <v>RB1</v>
      </c>
      <c r="F75" s="122" t="s">
        <v>754</v>
      </c>
      <c r="G75" s="36">
        <f>IF(F75="","0", VLOOKUP(F75,'Weekly Stats'!A:E,4,FALSE))</f>
        <v>90000</v>
      </c>
      <c r="H75" s="38">
        <f>IF(F75="","0", VLOOKUP(F75,TOTALS!C$1:D$800,2,FALSE))</f>
        <v>0.9</v>
      </c>
      <c r="J75" s="35" t="s">
        <v>380</v>
      </c>
      <c r="K75" s="39" t="str">
        <f>IF(N75="","",VLOOKUP(N75,'Weekly Stats'!A:E,2,FALSE))</f>
        <v>RAI</v>
      </c>
      <c r="L75" s="40">
        <f>IF(N75="","",VLOOKUP(N75,'Weekly Stats'!A:E,5,FALSE))</f>
        <v>9</v>
      </c>
      <c r="M75" s="41" t="str">
        <f>IF(N75="","QB",VLOOKUP(N75,'Weekly Stats'!A:E,3,FALSE))</f>
        <v>RB1</v>
      </c>
      <c r="N75" s="150" t="s">
        <v>155</v>
      </c>
      <c r="O75" s="36">
        <f>IF(N75="","0", VLOOKUP(N75,'Weekly Stats'!A:E,4,FALSE))</f>
        <v>50000</v>
      </c>
      <c r="P75" s="38">
        <f>IF(N75="","0", VLOOKUP(N75,TOTALS!C$1:D$800,2,FALSE))</f>
        <v>2</v>
      </c>
      <c r="R75"/>
    </row>
    <row r="76" spans="2:18">
      <c r="B76" s="35" t="s">
        <v>59</v>
      </c>
      <c r="C76" s="39" t="str">
        <f>IF(F76="","",VLOOKUP(F76,'Weekly Stats'!A:E,2,FALSE))</f>
        <v>WXS</v>
      </c>
      <c r="D76" s="40">
        <f>IF(F76="","",VLOOKUP(F76,'Weekly Stats'!A:E,5,FALSE))</f>
        <v>9</v>
      </c>
      <c r="E76" s="41" t="s">
        <v>59</v>
      </c>
      <c r="F76" s="122" t="s">
        <v>481</v>
      </c>
      <c r="G76" s="36">
        <f>IF(F76="","0", VLOOKUP(F76,'Weekly Stats'!A:E,4,FALSE))</f>
        <v>12000</v>
      </c>
      <c r="H76" s="38">
        <f>IF(F76="","0", VLOOKUP(F76,TOTALS!C$1:D$800,2,FALSE))</f>
        <v>3</v>
      </c>
      <c r="J76" s="35" t="s">
        <v>59</v>
      </c>
      <c r="K76" s="39" t="str">
        <f>IF(N76="","",VLOOKUP(N76,'Weekly Stats'!A:E,2,FALSE))</f>
        <v>AA</v>
      </c>
      <c r="L76" s="40">
        <f>IF(N76="","",VLOOKUP(N76,'Weekly Stats'!A:E,5,FALSE))</f>
        <v>10</v>
      </c>
      <c r="M76" s="41" t="s">
        <v>59</v>
      </c>
      <c r="N76" s="150" t="s">
        <v>265</v>
      </c>
      <c r="O76" s="36">
        <f>IF(N76="","0", VLOOKUP(N76,'Weekly Stats'!A:E,4,FALSE))</f>
        <v>12000</v>
      </c>
      <c r="P76" s="38">
        <f>IF(N76="","0", VLOOKUP(N76,TOTALS!C$1:D$800,2,FALSE))</f>
        <v>5</v>
      </c>
      <c r="R76"/>
    </row>
    <row r="77" spans="2:18">
      <c r="B77" s="35" t="s">
        <v>77</v>
      </c>
      <c r="C77" s="39" t="str">
        <f>IF(F77="","",VLOOKUP(F77,'Team Stats'!A$1:D$29,4,FALSE))</f>
        <v/>
      </c>
      <c r="D77" s="40" t="str">
        <f>IF(F77="","",VLOOKUP(F77,'Team Stats'!A$1:C$29,3,FALSE))</f>
        <v/>
      </c>
      <c r="E77" s="41" t="s">
        <v>77</v>
      </c>
      <c r="F77" s="122"/>
      <c r="G77" s="36" t="str">
        <f>IF(F77="","0", VLOOKUP(F77,'Team Stats'!A$1:B$29,2,FALSE))</f>
        <v>0</v>
      </c>
      <c r="H77" s="38" t="str">
        <f>IF(F77="","0", VLOOKUP(F77,'Pts Per'!A$5:I$32,9,FALSE))</f>
        <v>0</v>
      </c>
      <c r="J77" s="35" t="s">
        <v>77</v>
      </c>
      <c r="K77" s="39" t="str">
        <f>IF(N77="","",VLOOKUP(N77,'Team Stats'!A$1:D$29,4,FALSE))</f>
        <v>BOX</v>
      </c>
      <c r="L77" s="40">
        <f>IF(N77="","",VLOOKUP(N77,'Team Stats'!A$1:C$29,3,FALSE))</f>
        <v>6</v>
      </c>
      <c r="M77" s="41" t="s">
        <v>77</v>
      </c>
      <c r="N77" s="150" t="s">
        <v>838</v>
      </c>
      <c r="O77" s="36">
        <f>IF(N77="","0", VLOOKUP(N77,'Team Stats'!A$1:B$29,2,FALSE))</f>
        <v>39000</v>
      </c>
      <c r="P77" s="38">
        <f>IF(N77="","0", VLOOKUP(N77,'Pts Per'!A$5:I$32,9,FALSE))</f>
        <v>1</v>
      </c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495000</v>
      </c>
      <c r="H78" s="44">
        <f>SUM(H70:H77)</f>
        <v>120.12</v>
      </c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477000</v>
      </c>
      <c r="P78" s="44">
        <f>SUM(P70:P77)</f>
        <v>145.79999999999998</v>
      </c>
      <c r="R78"/>
    </row>
    <row r="80" spans="2:18">
      <c r="B80" s="118"/>
      <c r="C80" s="118"/>
      <c r="D80" s="118"/>
      <c r="E80" s="118"/>
      <c r="F80" s="118"/>
      <c r="G80" s="118"/>
      <c r="H80" s="118"/>
      <c r="J80"/>
      <c r="L80"/>
      <c r="M80"/>
      <c r="N80"/>
      <c r="O80"/>
      <c r="P80"/>
      <c r="R80"/>
    </row>
    <row r="81" spans="2:18">
      <c r="B81" s="118"/>
      <c r="C81" s="118"/>
      <c r="D81" s="118"/>
      <c r="E81" s="118"/>
      <c r="F81" s="118"/>
      <c r="G81" s="118"/>
      <c r="H81" s="118"/>
      <c r="J81"/>
      <c r="L81"/>
      <c r="M81"/>
      <c r="N81"/>
      <c r="O81"/>
      <c r="P81"/>
      <c r="R81"/>
    </row>
    <row r="82" spans="2:18">
      <c r="B82" s="118"/>
      <c r="C82" s="118"/>
      <c r="D82" s="118"/>
      <c r="E82" s="118"/>
      <c r="F82" s="118"/>
      <c r="G82" s="118"/>
      <c r="H82" s="118"/>
      <c r="J82"/>
      <c r="L82"/>
      <c r="M82"/>
      <c r="N82"/>
      <c r="O82"/>
      <c r="P82"/>
      <c r="R82"/>
    </row>
    <row r="83" spans="2:18">
      <c r="B83" s="118"/>
      <c r="C83" s="118"/>
      <c r="D83" s="118"/>
      <c r="E83" s="118"/>
      <c r="F83" s="118"/>
      <c r="G83" s="118"/>
      <c r="H83" s="118"/>
      <c r="J83"/>
      <c r="L83"/>
      <c r="M83"/>
      <c r="N83"/>
      <c r="O83"/>
      <c r="P83"/>
      <c r="R83"/>
    </row>
    <row r="84" spans="2:18">
      <c r="B84" s="118"/>
      <c r="C84" s="118"/>
      <c r="D84" s="118"/>
      <c r="E84" s="118"/>
      <c r="F84" s="118"/>
      <c r="G84" s="118"/>
      <c r="H84" s="118"/>
      <c r="J84"/>
      <c r="L84"/>
      <c r="M84"/>
      <c r="N84"/>
      <c r="O84"/>
      <c r="P84"/>
      <c r="R84"/>
    </row>
    <row r="85" spans="2:18">
      <c r="B85" s="118"/>
      <c r="C85" s="118"/>
      <c r="D85" s="118"/>
      <c r="E85" s="118"/>
      <c r="F85" s="118"/>
      <c r="G85" s="118"/>
      <c r="H85" s="118"/>
      <c r="J85"/>
      <c r="L85"/>
      <c r="M85"/>
      <c r="N85"/>
      <c r="O85"/>
      <c r="P85"/>
      <c r="R85"/>
    </row>
    <row r="86" spans="2:18">
      <c r="B86" s="118"/>
      <c r="C86" s="118"/>
      <c r="D86" s="118"/>
      <c r="E86" s="118"/>
      <c r="F86" s="118"/>
      <c r="G86" s="118"/>
      <c r="H86" s="118"/>
      <c r="J86"/>
      <c r="L86"/>
      <c r="M86"/>
      <c r="N86"/>
      <c r="O86"/>
      <c r="P86"/>
      <c r="R86"/>
    </row>
    <row r="87" spans="2:18">
      <c r="B87" s="118"/>
      <c r="C87" s="118"/>
      <c r="D87" s="118"/>
      <c r="E87" s="118"/>
      <c r="F87" s="118"/>
      <c r="G87" s="118"/>
      <c r="H87" s="118"/>
      <c r="J87"/>
      <c r="L87"/>
      <c r="M87"/>
      <c r="N87"/>
      <c r="O87"/>
      <c r="P87"/>
      <c r="R87"/>
    </row>
    <row r="88" spans="2:18">
      <c r="B88" s="118"/>
      <c r="C88" s="118"/>
      <c r="D88" s="118"/>
      <c r="E88" s="118"/>
      <c r="F88" s="118"/>
      <c r="G88" s="118"/>
      <c r="H88" s="118"/>
      <c r="J88"/>
      <c r="L88"/>
      <c r="M88"/>
      <c r="N88"/>
      <c r="O88"/>
      <c r="P88"/>
      <c r="R88"/>
    </row>
    <row r="89" spans="2:18">
      <c r="B89" s="118"/>
      <c r="C89" s="118"/>
      <c r="D89" s="118"/>
      <c r="E89" s="118"/>
      <c r="F89" s="118"/>
      <c r="G89" s="118"/>
      <c r="H89" s="118"/>
      <c r="J89"/>
      <c r="L89"/>
      <c r="M89"/>
      <c r="N89"/>
      <c r="O89"/>
      <c r="P89"/>
      <c r="R89"/>
    </row>
    <row r="91" spans="2:18">
      <c r="B91" s="13"/>
      <c r="C91" s="37" t="s">
        <v>382</v>
      </c>
      <c r="D91" s="37" t="s">
        <v>867</v>
      </c>
      <c r="E91" s="37" t="s">
        <v>875</v>
      </c>
      <c r="F91" s="108" t="s">
        <v>963</v>
      </c>
      <c r="G91" s="37" t="s">
        <v>868</v>
      </c>
      <c r="H91" s="37" t="s">
        <v>381</v>
      </c>
      <c r="I91" s="107"/>
      <c r="J91" s="13"/>
      <c r="K91" s="37" t="s">
        <v>382</v>
      </c>
      <c r="L91" s="37" t="s">
        <v>867</v>
      </c>
      <c r="M91" s="37" t="s">
        <v>875</v>
      </c>
      <c r="N91" s="108" t="s">
        <v>964</v>
      </c>
      <c r="O91" s="37" t="s">
        <v>868</v>
      </c>
      <c r="P91" s="37" t="s">
        <v>381</v>
      </c>
    </row>
    <row r="92" spans="2:18">
      <c r="B92" s="35" t="s">
        <v>377</v>
      </c>
      <c r="C92" s="39" t="str">
        <f>IF(F92="","",VLOOKUP(F92,'Weekly Stats'!A:E,2,FALSE))</f>
        <v>WXS</v>
      </c>
      <c r="D92" s="40">
        <f>IF(F92="","",VLOOKUP(F92,'Weekly Stats'!A:E,5,FALSE))</f>
        <v>9</v>
      </c>
      <c r="E92" s="41" t="str">
        <f>IF(F92="","QB",VLOOKUP(F92,'Weekly Stats'!A:E,3,FALSE))</f>
        <v>QB2</v>
      </c>
      <c r="F92" s="109" t="s">
        <v>140</v>
      </c>
      <c r="G92" s="36">
        <f>IF(F92="","0", VLOOKUP(F92,'Weekly Stats'!A:E,4,FALSE))</f>
        <v>103000</v>
      </c>
      <c r="H92" s="38">
        <f>IF(F92="","0", VLOOKUP(F92,TOTALS!C$1:D$800,2,FALSE))</f>
        <v>22.8</v>
      </c>
      <c r="I92" s="107"/>
      <c r="J92" s="35" t="s">
        <v>377</v>
      </c>
      <c r="K92" s="39" t="str">
        <f>IF(N92="","",VLOOKUP(N92,'Weekly Stats'!A:E,2,FALSE))</f>
        <v>WW</v>
      </c>
      <c r="L92" s="40">
        <f>IF(N92="","",VLOOKUP(N92,'Weekly Stats'!A:E,5,FALSE))</f>
        <v>5</v>
      </c>
      <c r="M92" s="41" t="str">
        <f>IF(N92="","QB",VLOOKUP(N92,'Weekly Stats'!A:E,3,FALSE))</f>
        <v>QB1</v>
      </c>
      <c r="N92" s="122" t="s">
        <v>592</v>
      </c>
      <c r="O92" s="36">
        <f>IF(N92="","0", VLOOKUP(N92,'Weekly Stats'!A:E,4,FALSE))</f>
        <v>100000</v>
      </c>
      <c r="P92" s="38">
        <f>IF(N92="","0", VLOOKUP(N92,TOTALS!C$1:D$800,2,FALSE))</f>
        <v>36.72</v>
      </c>
    </row>
    <row r="93" spans="2:18">
      <c r="B93" s="35" t="s">
        <v>378</v>
      </c>
      <c r="C93" s="39" t="str">
        <f>IF(F93="","",VLOOKUP(F93,'Weekly Stats'!A:E,2,FALSE))</f>
        <v>GI</v>
      </c>
      <c r="D93" s="40">
        <f>IF(F93="","",VLOOKUP(F93,'Weekly Stats'!A:E,5,FALSE))</f>
        <v>8</v>
      </c>
      <c r="E93" s="41" t="str">
        <f>IF(F93="","RB",VLOOKUP(F93,'Weekly Stats'!A:E,3,FALSE))</f>
        <v>RB1</v>
      </c>
      <c r="F93" s="110" t="s">
        <v>729</v>
      </c>
      <c r="G93" s="36">
        <f>IF(F93="","0", VLOOKUP(F93,'Weekly Stats'!A:E,4,FALSE))</f>
        <v>102000</v>
      </c>
      <c r="H93" s="38">
        <f>IF(F93="","0", VLOOKUP(F93,TOTALS!C$1:D$800,2,FALSE))</f>
        <v>61.900000000000006</v>
      </c>
      <c r="I93" s="107"/>
      <c r="J93" s="35" t="s">
        <v>378</v>
      </c>
      <c r="K93" s="39" t="str">
        <f>IF(N93="","",VLOOKUP(N93,'Weekly Stats'!A:E,2,FALSE))</f>
        <v>HWD</v>
      </c>
      <c r="L93" s="40">
        <f>IF(N93="","",VLOOKUP(N93,'Weekly Stats'!A:E,5,FALSE))</f>
        <v>6</v>
      </c>
      <c r="M93" s="41" t="str">
        <f>IF(N93="","QB",VLOOKUP(N93,'Weekly Stats'!A:E,3,FALSE))</f>
        <v>RB1</v>
      </c>
      <c r="N93" s="123" t="s">
        <v>405</v>
      </c>
      <c r="O93" s="36">
        <f>IF(N93="","0", VLOOKUP(N93,'Weekly Stats'!A:E,4,FALSE))</f>
        <v>85000</v>
      </c>
      <c r="P93" s="38">
        <f>IF(N93="","0", VLOOKUP(N93,TOTALS!C$1:D$800,2,FALSE))</f>
        <v>64</v>
      </c>
    </row>
    <row r="94" spans="2:18">
      <c r="B94" s="35" t="s">
        <v>379</v>
      </c>
      <c r="C94" s="39" t="str">
        <f>IF(F94="","",VLOOKUP(F94,'Weekly Stats'!A:E,2,FALSE))</f>
        <v>RAP</v>
      </c>
      <c r="D94" s="40">
        <f>IF(F94="","",VLOOKUP(F94,'Weekly Stats'!A:E,5,FALSE))</f>
        <v>8</v>
      </c>
      <c r="E94" s="41" t="str">
        <f>IF(F94="","WR",VLOOKUP(F94,'Weekly Stats'!A:E,3,FALSE))</f>
        <v>WR1</v>
      </c>
      <c r="F94" s="109" t="s">
        <v>800</v>
      </c>
      <c r="G94" s="36">
        <f>IF(F94="","0", VLOOKUP(F94,'Weekly Stats'!A:E,4,FALSE))</f>
        <v>72000</v>
      </c>
      <c r="H94" s="38">
        <f>IF(F94="","0", VLOOKUP(F94,TOTALS!C$1:D$800,2,FALSE))</f>
        <v>4</v>
      </c>
      <c r="I94" s="107"/>
      <c r="J94" s="35" t="s">
        <v>379</v>
      </c>
      <c r="K94" s="39" t="str">
        <f>IF(N94="","",VLOOKUP(N94,'Weekly Stats'!A:E,2,FALSE))</f>
        <v>OFF</v>
      </c>
      <c r="L94" s="40">
        <f>IF(N94="","",VLOOKUP(N94,'Weekly Stats'!A:E,5,FALSE))</f>
        <v>8</v>
      </c>
      <c r="M94" s="41" t="str">
        <f>IF(N94="","QB",VLOOKUP(N94,'Weekly Stats'!A:E,3,FALSE))</f>
        <v>WR2</v>
      </c>
      <c r="N94" s="122" t="s">
        <v>428</v>
      </c>
      <c r="O94" s="36">
        <f>IF(N94="","0", VLOOKUP(N94,'Weekly Stats'!A:E,4,FALSE))</f>
        <v>71000</v>
      </c>
      <c r="P94" s="38">
        <f>IF(N94="","0", VLOOKUP(N94,TOTALS!C$1:D$800,2,FALSE))</f>
        <v>14.100000000000001</v>
      </c>
    </row>
    <row r="95" spans="2:18">
      <c r="B95" s="35" t="s">
        <v>379</v>
      </c>
      <c r="C95" s="39" t="str">
        <f>IF(F95="","",VLOOKUP(F95,'Weekly Stats'!A:E,2,FALSE))</f>
        <v>RAP</v>
      </c>
      <c r="D95" s="40">
        <f>IF(F95="","",VLOOKUP(F95,'Weekly Stats'!A:E,5,FALSE))</f>
        <v>8</v>
      </c>
      <c r="E95" s="41" t="str">
        <f>IF(F95="","WR",VLOOKUP(F95,'Weekly Stats'!A:E,3,FALSE))</f>
        <v>WR4</v>
      </c>
      <c r="F95" s="141" t="s">
        <v>803</v>
      </c>
      <c r="G95" s="36">
        <f>IF(F95="","0", VLOOKUP(F95,'Weekly Stats'!A:E,4,FALSE))</f>
        <v>23000</v>
      </c>
      <c r="H95" s="38">
        <f>IF(F95="","0", VLOOKUP(F95,TOTALS!C$1:D$800,2,FALSE))</f>
        <v>5.9</v>
      </c>
      <c r="I95" s="107"/>
      <c r="J95" s="35" t="s">
        <v>379</v>
      </c>
      <c r="K95" s="39" t="str">
        <f>IF(N95="","",VLOOKUP(N95,'Weekly Stats'!A:E,2,FALSE))</f>
        <v>ROB</v>
      </c>
      <c r="L95" s="40">
        <f>IF(N95="","",VLOOKUP(N95,'Weekly Stats'!A:E,5,FALSE))</f>
        <v>9</v>
      </c>
      <c r="M95" s="41" t="str">
        <f>IF(N95="","QB",VLOOKUP(N95,'Weekly Stats'!A:E,3,FALSE))</f>
        <v>WR1</v>
      </c>
      <c r="N95" s="122" t="s">
        <v>321</v>
      </c>
      <c r="O95" s="36">
        <f>IF(N95="","0", VLOOKUP(N95,'Weekly Stats'!A:E,4,FALSE))</f>
        <v>68000</v>
      </c>
      <c r="P95" s="38">
        <f>IF(N95="","0", VLOOKUP(N95,TOTALS!C$1:D$800,2,FALSE))</f>
        <v>26.200000000000003</v>
      </c>
    </row>
    <row r="96" spans="2:18">
      <c r="B96" s="35" t="s">
        <v>874</v>
      </c>
      <c r="C96" s="39" t="str">
        <f>IF(F96="","",VLOOKUP(F96,'Weekly Stats'!A:E,2,FALSE))</f>
        <v>RAP</v>
      </c>
      <c r="D96" s="40">
        <f>IF(F96="","",VLOOKUP(F96,'Weekly Stats'!A:E,5,FALSE))</f>
        <v>8</v>
      </c>
      <c r="E96" s="41" t="str">
        <f>IF(F96="","TE",VLOOKUP(F96,'Weekly Stats'!A:E,3,FALSE))</f>
        <v>TE1</v>
      </c>
      <c r="F96" s="109" t="s">
        <v>804</v>
      </c>
      <c r="G96" s="36">
        <f>IF(F96="","0", VLOOKUP(F96,'Weekly Stats'!A:E,4,FALSE))</f>
        <v>63000</v>
      </c>
      <c r="H96" s="38">
        <f>IF(F96="","0", VLOOKUP(F96,TOTALS!C$1:D$800,2,FALSE))</f>
        <v>2.9000000000000004</v>
      </c>
      <c r="I96" s="107"/>
      <c r="J96" s="35" t="s">
        <v>874</v>
      </c>
      <c r="K96" s="39" t="str">
        <f>IF(N96="","",VLOOKUP(N96,'Weekly Stats'!A:E,2,FALSE))</f>
        <v>DEF</v>
      </c>
      <c r="L96" s="40">
        <f>IF(N96="","",VLOOKUP(N96,'Weekly Stats'!A:E,5,FALSE))</f>
        <v>8</v>
      </c>
      <c r="M96" s="41" t="str">
        <f>IF(N96="","QB",VLOOKUP(N96,'Weekly Stats'!A:E,3,FALSE))</f>
        <v>TE1</v>
      </c>
      <c r="N96" s="122" t="s">
        <v>712</v>
      </c>
      <c r="O96" s="36">
        <f>IF(N96="","0", VLOOKUP(N96,'Weekly Stats'!A:E,4,FALSE))</f>
        <v>54000</v>
      </c>
      <c r="P96" s="38">
        <f>IF(N96="","0", VLOOKUP(N96,TOTALS!C$1:D$800,2,FALSE))</f>
        <v>2.2000000000000002</v>
      </c>
    </row>
    <row r="97" spans="2:16">
      <c r="B97" s="35" t="s">
        <v>380</v>
      </c>
      <c r="C97" s="39" t="str">
        <f>IF(F97="","",VLOOKUP(F97,'Weekly Stats'!A:E,2,FALSE))</f>
        <v>HWD</v>
      </c>
      <c r="D97" s="40">
        <f>IF(F97="","",VLOOKUP(F97,'Weekly Stats'!A:E,5,FALSE))</f>
        <v>6</v>
      </c>
      <c r="E97" s="41" t="str">
        <f>IF(F97="","FLEX",VLOOKUP(F97,'Weekly Stats'!A:E,3,FALSE))</f>
        <v>RB1</v>
      </c>
      <c r="F97" s="109" t="s">
        <v>405</v>
      </c>
      <c r="G97" s="36">
        <f>IF(F97="","0", VLOOKUP(F97,'Weekly Stats'!A:E,4,FALSE))</f>
        <v>85000</v>
      </c>
      <c r="H97" s="38">
        <f>IF(F97="","0", VLOOKUP(F97,TOTALS!C$1:D$800,2,FALSE))</f>
        <v>64</v>
      </c>
      <c r="I97" s="107"/>
      <c r="J97" s="35" t="s">
        <v>380</v>
      </c>
      <c r="K97" s="39" t="str">
        <f>IF(N97="","",VLOOKUP(N97,'Weekly Stats'!A:E,2,FALSE))</f>
        <v>RAP</v>
      </c>
      <c r="L97" s="40">
        <f>IF(N97="","",VLOOKUP(N97,'Weekly Stats'!A:E,5,FALSE))</f>
        <v>8</v>
      </c>
      <c r="M97" s="41" t="str">
        <f>IF(N97="","QB",VLOOKUP(N97,'Weekly Stats'!A:E,3,FALSE))</f>
        <v>RB1</v>
      </c>
      <c r="N97" s="122" t="s">
        <v>796</v>
      </c>
      <c r="O97" s="36">
        <f>IF(N97="","0", VLOOKUP(N97,'Weekly Stats'!A:E,4,FALSE))</f>
        <v>84000</v>
      </c>
      <c r="P97" s="38">
        <f>IF(N97="","0", VLOOKUP(N97,TOTALS!C$1:D$800,2,FALSE))</f>
        <v>14.700000000000001</v>
      </c>
    </row>
    <row r="98" spans="2:16">
      <c r="B98" s="35" t="s">
        <v>59</v>
      </c>
      <c r="C98" s="39" t="str">
        <f>IF(F98="","",VLOOKUP(F98,'Weekly Stats'!A:E,2,FALSE))</f>
        <v/>
      </c>
      <c r="D98" s="40" t="str">
        <f>IF(F98="","",VLOOKUP(F98,'Weekly Stats'!A:E,5,FALSE))</f>
        <v/>
      </c>
      <c r="E98" s="41" t="s">
        <v>59</v>
      </c>
      <c r="F98" s="109"/>
      <c r="G98" s="36" t="str">
        <f>IF(F98="","0", VLOOKUP(F98,'Weekly Stats'!A:E,4,FALSE))</f>
        <v>0</v>
      </c>
      <c r="H98" s="38" t="str">
        <f>IF(F98="","0", VLOOKUP(F98,TOTALS!C$1:D$800,2,FALSE))</f>
        <v>0</v>
      </c>
      <c r="I98" s="107"/>
      <c r="J98" s="35" t="s">
        <v>59</v>
      </c>
      <c r="K98" s="39" t="str">
        <f>IF(N98="","",VLOOKUP(N98,'Weekly Stats'!A:E,2,FALSE))</f>
        <v/>
      </c>
      <c r="L98" s="40" t="str">
        <f>IF(N98="","",VLOOKUP(N98,'Weekly Stats'!A:E,5,FALSE))</f>
        <v/>
      </c>
      <c r="M98" s="41" t="s">
        <v>59</v>
      </c>
      <c r="N98" s="122"/>
      <c r="O98" s="36" t="str">
        <f>IF(N98="","0", VLOOKUP(N98,'Weekly Stats'!A:E,4,FALSE))</f>
        <v>0</v>
      </c>
      <c r="P98" s="38" t="str">
        <f>IF(N98="","0", VLOOKUP(N98,TOTALS!C$1:D$800,2,FALSE))</f>
        <v>0</v>
      </c>
    </row>
    <row r="99" spans="2:16">
      <c r="B99" s="35" t="s">
        <v>77</v>
      </c>
      <c r="C99" s="39" t="str">
        <f>IF(F99="","",VLOOKUP(F99,'Team Stats'!A$1:D$29,4,FALSE))</f>
        <v>OFF</v>
      </c>
      <c r="D99" s="40">
        <f>IF(F99="","",VLOOKUP(F99,'Team Stats'!A$1:C$29,3,FALSE))</f>
        <v>8</v>
      </c>
      <c r="E99" s="41" t="s">
        <v>77</v>
      </c>
      <c r="F99" s="109" t="s">
        <v>840</v>
      </c>
      <c r="G99" s="36">
        <f>IF(F99="","0", VLOOKUP(F99,'Team Stats'!A$1:B$28,2,FALSE))</f>
        <v>49000</v>
      </c>
      <c r="H99" s="38">
        <f>IF(F99="","0", VLOOKUP(F99,'Pts Per'!A$5:I$33,9,FALSE))</f>
        <v>10</v>
      </c>
      <c r="I99" s="107"/>
      <c r="J99" s="35" t="s">
        <v>77</v>
      </c>
      <c r="K99" s="39" t="str">
        <f>IF(N99="","",VLOOKUP(N99,'Team Stats'!A$1:D$29,4,FALSE))</f>
        <v>PKMN</v>
      </c>
      <c r="L99" s="40">
        <f>IF(N99="","",VLOOKUP(N99,'Team Stats'!A$1:C$29,3,FALSE))</f>
        <v>8</v>
      </c>
      <c r="M99" s="41" t="s">
        <v>77</v>
      </c>
      <c r="N99" s="122" t="s">
        <v>863</v>
      </c>
      <c r="O99" s="36">
        <f>IF(N99="","0", VLOOKUP(N99,'Team Stats'!A$1:B$28,2,FALSE))</f>
        <v>38000</v>
      </c>
      <c r="P99" s="38">
        <f>IF(N99="","0", VLOOKUP(N99,'Pts Per'!A$5:I$33,9,FALSE))</f>
        <v>6</v>
      </c>
    </row>
    <row r="100" spans="2:16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497000</v>
      </c>
      <c r="H100" s="44">
        <f>SUM(H92:H99)</f>
        <v>171.5</v>
      </c>
      <c r="I100" s="107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500000</v>
      </c>
      <c r="P100" s="44">
        <f>SUM(P92:P99)</f>
        <v>163.91999999999996</v>
      </c>
    </row>
  </sheetData>
  <autoFilter ref="R3:W3">
    <sortState ref="R4:W17">
      <sortCondition descending="1" ref="T3"/>
    </sortState>
  </autoFilter>
  <dataValidations count="7">
    <dataValidation type="list" allowBlank="1" showInputMessage="1" showErrorMessage="1" sqref="N92">
      <formula1>$R$2:$R$57</formula1>
    </dataValidation>
    <dataValidation type="list" allowBlank="1" showInputMessage="1" showErrorMessage="1" sqref="N96">
      <formula1>$U$2:$U$57</formula1>
    </dataValidation>
    <dataValidation type="list" allowBlank="1" showInputMessage="1" showErrorMessage="1" sqref="N98">
      <formula1>$V$2:$V$29</formula1>
    </dataValidation>
    <dataValidation type="list" allowBlank="1" showInputMessage="1" showErrorMessage="1" sqref="N99">
      <formula1>$W$2:$W$29</formula1>
    </dataValidation>
    <dataValidation type="list" allowBlank="1" showInputMessage="1" showErrorMessage="1" sqref="N93">
      <formula1>$S$2:$S$113</formula1>
    </dataValidation>
    <dataValidation type="list" allowBlank="1" showInputMessage="1" showErrorMessage="1" sqref="N94:N95">
      <formula1>$T$2:$T$113</formula1>
    </dataValidation>
    <dataValidation type="list" allowBlank="1" showInputMessage="1" showErrorMessage="1" sqref="N97">
      <formula1>$X$2:$X$281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F99 F33</xm:sqref>
        </x14:dataValidation>
        <x14:dataValidation type="list" allowBlank="1" showInputMessage="1" showErrorMessage="1">
          <x14:formula1>
            <xm:f>RLA!$F$2:$F$29</xm:f>
          </x14:formula1>
          <xm:sqref>F98 F32</xm:sqref>
        </x14:dataValidation>
        <x14:dataValidation type="list" allowBlank="1" showInputMessage="1" showErrorMessage="1">
          <x14:formula1>
            <xm:f>RLA!$H$2:$H$281</xm:f>
          </x14:formula1>
          <xm:sqref>F97 F31</xm:sqref>
        </x14:dataValidation>
        <x14:dataValidation type="list" allowBlank="1" showInputMessage="1" showErrorMessage="1">
          <x14:formula1>
            <xm:f>RLA!$E$2:$E$57</xm:f>
          </x14:formula1>
          <xm:sqref>F96 F30</xm:sqref>
        </x14:dataValidation>
        <x14:dataValidation type="list" allowBlank="1" showInputMessage="1" showErrorMessage="1">
          <x14:formula1>
            <xm:f>RLA!$D$2:$D$113</xm:f>
          </x14:formula1>
          <xm:sqref>F94:F95 F28:F29</xm:sqref>
        </x14:dataValidation>
        <x14:dataValidation type="list" allowBlank="1" showInputMessage="1" showErrorMessage="1">
          <x14:formula1>
            <xm:f>RLA!$C$2:$C$113</xm:f>
          </x14:formula1>
          <xm:sqref>F93 F27</xm:sqref>
        </x14:dataValidation>
        <x14:dataValidation type="list" allowBlank="1" showInputMessage="1" showErrorMessage="1">
          <x14:formula1>
            <xm:f>RLA!$B$2:$B$57</xm:f>
          </x14:formula1>
          <xm:sqref>F92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workbookViewId="0">
      <selection activeCell="H5" sqref="H5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819</v>
      </c>
      <c r="B2" s="18" t="s">
        <v>38</v>
      </c>
      <c r="C2" s="130" t="s">
        <v>405</v>
      </c>
      <c r="D2" s="17">
        <f>VLOOKUP(C2,IP!D$2:E$701,2,FALSE)</f>
        <v>64</v>
      </c>
    </row>
    <row r="3" spans="1:4">
      <c r="A3" s="18" t="s">
        <v>828</v>
      </c>
      <c r="B3" s="18" t="s">
        <v>38</v>
      </c>
      <c r="C3" s="130" t="s">
        <v>729</v>
      </c>
      <c r="D3" s="17">
        <f>VLOOKUP(C3,IP!D$2:E$701,2,FALSE)</f>
        <v>61.900000000000006</v>
      </c>
    </row>
    <row r="4" spans="1:4">
      <c r="A4" s="18" t="s">
        <v>826</v>
      </c>
      <c r="B4" s="18" t="s">
        <v>36</v>
      </c>
      <c r="C4" s="152" t="s">
        <v>62</v>
      </c>
      <c r="D4" s="17">
        <f>VLOOKUP(C4,IP!D$2:E$701,2,FALSE)</f>
        <v>48.38</v>
      </c>
    </row>
    <row r="5" spans="1:4">
      <c r="A5" s="18" t="s">
        <v>829</v>
      </c>
      <c r="B5" s="18" t="s">
        <v>42</v>
      </c>
      <c r="C5" s="152" t="s">
        <v>757</v>
      </c>
      <c r="D5" s="17">
        <f>VLOOKUP(C5,IP!D$2:E$701,2,FALSE)</f>
        <v>41.000000000000007</v>
      </c>
    </row>
    <row r="6" spans="1:4">
      <c r="A6" s="18" t="s">
        <v>79</v>
      </c>
      <c r="B6" s="18" t="s">
        <v>38</v>
      </c>
      <c r="C6" s="156" t="s">
        <v>670</v>
      </c>
      <c r="D6" s="17">
        <f>VLOOKUP(C6,IP!D$2:E$701,2,FALSE)</f>
        <v>37.6</v>
      </c>
    </row>
    <row r="7" spans="1:4">
      <c r="A7" s="18" t="s">
        <v>825</v>
      </c>
      <c r="B7" s="18" t="s">
        <v>42</v>
      </c>
      <c r="C7" s="152" t="s">
        <v>597</v>
      </c>
      <c r="D7" s="17">
        <f>VLOOKUP(C7,IP!D$2:E$701,2,FALSE)</f>
        <v>36.799999999999997</v>
      </c>
    </row>
    <row r="8" spans="1:4">
      <c r="A8" s="18" t="s">
        <v>825</v>
      </c>
      <c r="B8" s="18" t="s">
        <v>36</v>
      </c>
      <c r="C8" s="130" t="s">
        <v>592</v>
      </c>
      <c r="D8" s="17">
        <f>VLOOKUP(C8,IP!D$2:E$701,2,FALSE)</f>
        <v>36.72</v>
      </c>
    </row>
    <row r="9" spans="1:4">
      <c r="A9" s="18" t="s">
        <v>76</v>
      </c>
      <c r="B9" s="18" t="s">
        <v>38</v>
      </c>
      <c r="C9" s="158" t="s">
        <v>293</v>
      </c>
      <c r="D9" s="17">
        <f>VLOOKUP(C9,IP!D$2:E$701,2,FALSE)</f>
        <v>36.700000000000003</v>
      </c>
    </row>
    <row r="10" spans="1:4">
      <c r="A10" s="18" t="s">
        <v>74</v>
      </c>
      <c r="B10" s="18" t="s">
        <v>42</v>
      </c>
      <c r="C10" s="152" t="s">
        <v>248</v>
      </c>
      <c r="D10" s="17">
        <f>VLOOKUP(C10,IP!D$2:E$701,2,FALSE)</f>
        <v>36.200000000000003</v>
      </c>
    </row>
    <row r="11" spans="1:4">
      <c r="A11" s="18" t="s">
        <v>77</v>
      </c>
      <c r="B11" s="18" t="s">
        <v>39</v>
      </c>
      <c r="C11" s="120" t="s">
        <v>705</v>
      </c>
      <c r="D11" s="17">
        <f>VLOOKUP(C11,IP!D$2:E$701,2,FALSE)</f>
        <v>35.9</v>
      </c>
    </row>
    <row r="12" spans="1:4">
      <c r="A12" s="18" t="s">
        <v>74</v>
      </c>
      <c r="B12" s="18" t="s">
        <v>36</v>
      </c>
      <c r="C12" s="130" t="s">
        <v>242</v>
      </c>
      <c r="D12" s="17">
        <f>VLOOKUP(C12,IP!D$2:E$701,2,FALSE)</f>
        <v>32.54</v>
      </c>
    </row>
    <row r="13" spans="1:4">
      <c r="A13" s="18" t="s">
        <v>824</v>
      </c>
      <c r="B13" s="18" t="s">
        <v>38</v>
      </c>
      <c r="C13" s="152" t="s">
        <v>569</v>
      </c>
      <c r="D13" s="17">
        <f>VLOOKUP(C13,IP!D$2:E$701,2,FALSE)</f>
        <v>28.4</v>
      </c>
    </row>
    <row r="14" spans="1:4">
      <c r="A14" s="18" t="s">
        <v>71</v>
      </c>
      <c r="B14" s="18" t="s">
        <v>42</v>
      </c>
      <c r="C14" s="156" t="s">
        <v>640</v>
      </c>
      <c r="D14" s="17">
        <f>VLOOKUP(C14,IP!D$2:E$701,2,FALSE)</f>
        <v>27.6</v>
      </c>
    </row>
    <row r="15" spans="1:4">
      <c r="A15" s="18" t="s">
        <v>69</v>
      </c>
      <c r="B15" s="18" t="s">
        <v>39</v>
      </c>
      <c r="C15" s="130" t="s">
        <v>156</v>
      </c>
      <c r="D15" s="17">
        <f>VLOOKUP(C15,IP!D$2:E$701,2,FALSE)</f>
        <v>27.3</v>
      </c>
    </row>
    <row r="16" spans="1:4">
      <c r="A16" s="18" t="s">
        <v>79</v>
      </c>
      <c r="B16" s="18" t="s">
        <v>42</v>
      </c>
      <c r="C16" s="156" t="s">
        <v>321</v>
      </c>
      <c r="D16" s="17">
        <f>VLOOKUP(C16,IP!D$2:E$701,2,FALSE)</f>
        <v>26.200000000000003</v>
      </c>
    </row>
    <row r="17" spans="1:4">
      <c r="A17" s="18" t="s">
        <v>825</v>
      </c>
      <c r="B17" s="18" t="s">
        <v>43</v>
      </c>
      <c r="C17" s="152" t="s">
        <v>598</v>
      </c>
      <c r="D17" s="17">
        <f>VLOOKUP(C17,IP!D$2:E$701,2,FALSE)</f>
        <v>26.1</v>
      </c>
    </row>
    <row r="18" spans="1:4">
      <c r="A18" s="18" t="s">
        <v>75</v>
      </c>
      <c r="B18" s="18" t="s">
        <v>38</v>
      </c>
      <c r="C18" s="160" t="s">
        <v>667</v>
      </c>
      <c r="D18" s="17">
        <f>VLOOKUP(C18,IP!D$2:E$701,2,FALSE)</f>
        <v>25</v>
      </c>
    </row>
    <row r="19" spans="1:4">
      <c r="A19" s="18" t="s">
        <v>70</v>
      </c>
      <c r="B19" s="18" t="s">
        <v>42</v>
      </c>
      <c r="C19" s="151" t="s">
        <v>170</v>
      </c>
      <c r="D19" s="17">
        <f>VLOOKUP(C19,IP!D$2:E$701,2,FALSE)</f>
        <v>24.700000000000003</v>
      </c>
    </row>
    <row r="20" spans="1:4">
      <c r="A20" s="18" t="s">
        <v>69</v>
      </c>
      <c r="B20" s="18" t="s">
        <v>36</v>
      </c>
      <c r="C20" s="152" t="s">
        <v>487</v>
      </c>
      <c r="D20" s="17">
        <f>VLOOKUP(C20,IP!D$2:E$701,2,FALSE)</f>
        <v>24.32</v>
      </c>
    </row>
    <row r="21" spans="1:4">
      <c r="A21" s="18" t="s">
        <v>822</v>
      </c>
      <c r="B21" s="18" t="s">
        <v>38</v>
      </c>
      <c r="C21" s="130" t="s">
        <v>504</v>
      </c>
      <c r="D21" s="17">
        <f>VLOOKUP(C21,IP!D$2:E$701,2,FALSE)</f>
        <v>22.8</v>
      </c>
    </row>
    <row r="22" spans="1:4">
      <c r="A22" s="18" t="s">
        <v>821</v>
      </c>
      <c r="B22" s="18" t="s">
        <v>37</v>
      </c>
      <c r="C22" s="154" t="s">
        <v>140</v>
      </c>
      <c r="D22" s="17">
        <f>VLOOKUP(C22,IP!D$2:E$701,2,FALSE)</f>
        <v>22.8</v>
      </c>
    </row>
    <row r="23" spans="1:4">
      <c r="A23" s="18" t="s">
        <v>827</v>
      </c>
      <c r="B23" s="18" t="s">
        <v>40</v>
      </c>
      <c r="C23" s="153" t="s">
        <v>646</v>
      </c>
      <c r="D23" s="17">
        <f>VLOOKUP(C23,IP!D$2:E$701,2,FALSE)</f>
        <v>22.6</v>
      </c>
    </row>
    <row r="24" spans="1:4">
      <c r="A24" s="18" t="s">
        <v>65</v>
      </c>
      <c r="B24" s="18" t="s">
        <v>39</v>
      </c>
      <c r="C24" s="156" t="s">
        <v>84</v>
      </c>
      <c r="D24" s="17">
        <f>VLOOKUP(C24,IP!D$2:E$701,2,FALSE)</f>
        <v>21.9</v>
      </c>
    </row>
    <row r="25" spans="1:4">
      <c r="A25" s="18" t="s">
        <v>79</v>
      </c>
      <c r="B25" s="18" t="s">
        <v>37</v>
      </c>
      <c r="C25" s="156" t="s">
        <v>669</v>
      </c>
      <c r="D25" s="17">
        <f>VLOOKUP(C25,IP!D$2:E$701,2,FALSE)</f>
        <v>21.56</v>
      </c>
    </row>
    <row r="26" spans="1:4">
      <c r="A26" s="18" t="s">
        <v>73</v>
      </c>
      <c r="B26" s="18" t="s">
        <v>42</v>
      </c>
      <c r="C26" s="130" t="s">
        <v>225</v>
      </c>
      <c r="D26" s="17">
        <f>VLOOKUP(C26,IP!D$2:E$701,2,FALSE)</f>
        <v>21.4</v>
      </c>
    </row>
    <row r="27" spans="1:4">
      <c r="A27" s="18" t="s">
        <v>830</v>
      </c>
      <c r="B27" s="18" t="s">
        <v>39</v>
      </c>
      <c r="C27" s="135" t="s">
        <v>772</v>
      </c>
      <c r="D27" s="17">
        <f>VLOOKUP(C27,IP!D$2:E$701,2,FALSE)</f>
        <v>20.5</v>
      </c>
    </row>
    <row r="28" spans="1:4">
      <c r="A28" s="18" t="s">
        <v>823</v>
      </c>
      <c r="B28" s="18" t="s">
        <v>42</v>
      </c>
      <c r="C28" s="154" t="s">
        <v>548</v>
      </c>
      <c r="D28" s="17">
        <f>VLOOKUP(C28,IP!D$2:E$701,2,FALSE)</f>
        <v>20.5</v>
      </c>
    </row>
    <row r="29" spans="1:4">
      <c r="A29" s="18" t="s">
        <v>824</v>
      </c>
      <c r="B29" s="18" t="s">
        <v>36</v>
      </c>
      <c r="C29" s="152" t="s">
        <v>567</v>
      </c>
      <c r="D29" s="17">
        <f>VLOOKUP(C29,IP!D$2:E$701,2,FALSE)</f>
        <v>20.22</v>
      </c>
    </row>
    <row r="30" spans="1:4">
      <c r="A30" s="18" t="s">
        <v>71</v>
      </c>
      <c r="B30" s="18" t="s">
        <v>36</v>
      </c>
      <c r="C30" s="156" t="s">
        <v>639</v>
      </c>
      <c r="D30" s="17">
        <f>VLOOKUP(C30,IP!D$2:E$701,2,FALSE)</f>
        <v>20.080000000000002</v>
      </c>
    </row>
    <row r="31" spans="1:4">
      <c r="A31" s="18" t="s">
        <v>826</v>
      </c>
      <c r="B31" s="18" t="s">
        <v>42</v>
      </c>
      <c r="C31" s="130" t="s">
        <v>621</v>
      </c>
      <c r="D31" s="17">
        <f>VLOOKUP(C31,IP!D$2:E$701,2,FALSE)</f>
        <v>20</v>
      </c>
    </row>
    <row r="32" spans="1:4">
      <c r="A32" s="18" t="s">
        <v>820</v>
      </c>
      <c r="B32" s="18" t="s">
        <v>39</v>
      </c>
      <c r="C32" s="134" t="s">
        <v>439</v>
      </c>
      <c r="D32" s="17">
        <f>VLOOKUP(C32,IP!D$2:E$701,2,FALSE)</f>
        <v>19.5</v>
      </c>
    </row>
    <row r="33" spans="1:4">
      <c r="A33" s="18" t="s">
        <v>71</v>
      </c>
      <c r="B33" s="18" t="s">
        <v>43</v>
      </c>
      <c r="C33" s="156" t="s">
        <v>641</v>
      </c>
      <c r="D33" s="17">
        <f>VLOOKUP(C33,IP!D$2:E$701,2,FALSE)</f>
        <v>19.200000000000003</v>
      </c>
    </row>
    <row r="34" spans="1:4">
      <c r="A34" s="18" t="s">
        <v>820</v>
      </c>
      <c r="B34" s="18" t="s">
        <v>38</v>
      </c>
      <c r="C34" s="157" t="s">
        <v>438</v>
      </c>
      <c r="D34" s="17">
        <f>VLOOKUP(C34,IP!D$2:E$701,2,FALSE)</f>
        <v>18.600000000000001</v>
      </c>
    </row>
    <row r="35" spans="1:4">
      <c r="A35" s="18" t="s">
        <v>68</v>
      </c>
      <c r="B35" s="18" t="s">
        <v>42</v>
      </c>
      <c r="C35" s="151" t="s">
        <v>464</v>
      </c>
      <c r="D35" s="17">
        <f>VLOOKUP(C35,IP!D$2:E$701,2,FALSE)</f>
        <v>18.399999999999999</v>
      </c>
    </row>
    <row r="36" spans="1:4">
      <c r="A36" s="18" t="s">
        <v>823</v>
      </c>
      <c r="B36" s="18" t="s">
        <v>36</v>
      </c>
      <c r="C36" s="154" t="s">
        <v>542</v>
      </c>
      <c r="D36" s="17">
        <f>VLOOKUP(C36,IP!D$2:E$701,2,FALSE)</f>
        <v>18.12</v>
      </c>
    </row>
    <row r="37" spans="1:4">
      <c r="A37" s="18" t="s">
        <v>75</v>
      </c>
      <c r="B37" s="18" t="s">
        <v>36</v>
      </c>
      <c r="C37" s="160" t="s">
        <v>267</v>
      </c>
      <c r="D37" s="17">
        <f>VLOOKUP(C37,IP!D$2:E$701,2,FALSE)</f>
        <v>17.96</v>
      </c>
    </row>
    <row r="38" spans="1:4">
      <c r="A38" s="18" t="s">
        <v>830</v>
      </c>
      <c r="B38" s="18" t="s">
        <v>43</v>
      </c>
      <c r="C38" s="158" t="s">
        <v>776</v>
      </c>
      <c r="D38" s="17">
        <f>VLOOKUP(C38,IP!D$2:E$701,2,FALSE)</f>
        <v>16.5</v>
      </c>
    </row>
    <row r="39" spans="1:4">
      <c r="A39" s="18" t="s">
        <v>72</v>
      </c>
      <c r="B39" s="18" t="s">
        <v>40</v>
      </c>
      <c r="C39" s="155" t="s">
        <v>209</v>
      </c>
      <c r="D39" s="17">
        <f>VLOOKUP(C39,IP!D$2:E$701,2,FALSE)</f>
        <v>15.9</v>
      </c>
    </row>
    <row r="40" spans="1:4">
      <c r="A40" s="18" t="s">
        <v>829</v>
      </c>
      <c r="B40" s="18" t="s">
        <v>36</v>
      </c>
      <c r="C40" s="152" t="s">
        <v>752</v>
      </c>
      <c r="D40" s="17">
        <f>VLOOKUP(C40,IP!D$2:E$701,2,FALSE)</f>
        <v>15.84</v>
      </c>
    </row>
    <row r="41" spans="1:4">
      <c r="A41" s="18" t="s">
        <v>821</v>
      </c>
      <c r="B41" s="18" t="s">
        <v>43</v>
      </c>
      <c r="C41" s="154" t="s">
        <v>473</v>
      </c>
      <c r="D41" s="17">
        <f>VLOOKUP(C41,IP!D$2:E$701,2,FALSE)</f>
        <v>15.200000000000001</v>
      </c>
    </row>
    <row r="42" spans="1:4">
      <c r="A42" s="18" t="s">
        <v>72</v>
      </c>
      <c r="B42" s="18" t="s">
        <v>38</v>
      </c>
      <c r="C42" s="155" t="s">
        <v>208</v>
      </c>
      <c r="D42" s="17">
        <f>VLOOKUP(C42,IP!D$2:E$701,2,FALSE)</f>
        <v>15</v>
      </c>
    </row>
    <row r="43" spans="1:4">
      <c r="A43" s="18" t="s">
        <v>820</v>
      </c>
      <c r="B43" s="18" t="s">
        <v>36</v>
      </c>
      <c r="C43" s="157" t="s">
        <v>436</v>
      </c>
      <c r="D43" s="17">
        <f>VLOOKUP(C43,IP!D$2:E$701,2,FALSE)</f>
        <v>14.86</v>
      </c>
    </row>
    <row r="44" spans="1:4">
      <c r="A44" s="18" t="s">
        <v>67</v>
      </c>
      <c r="B44" s="18" t="s">
        <v>38</v>
      </c>
      <c r="C44" s="159" t="s">
        <v>122</v>
      </c>
      <c r="D44" s="17">
        <f>VLOOKUP(C44,IP!D$2:E$701,2,FALSE)</f>
        <v>14.8</v>
      </c>
    </row>
    <row r="45" spans="1:4">
      <c r="A45" s="18" t="s">
        <v>831</v>
      </c>
      <c r="B45" s="18" t="s">
        <v>38</v>
      </c>
      <c r="C45" s="152" t="s">
        <v>796</v>
      </c>
      <c r="D45" s="17">
        <f>VLOOKUP(C45,IP!D$2:E$701,2,FALSE)</f>
        <v>14.700000000000001</v>
      </c>
    </row>
    <row r="46" spans="1:4">
      <c r="A46" s="18" t="s">
        <v>69</v>
      </c>
      <c r="B46" s="18" t="s">
        <v>43</v>
      </c>
      <c r="C46" s="152" t="s">
        <v>490</v>
      </c>
      <c r="D46" s="17">
        <f>VLOOKUP(C46,IP!D$2:E$701,2,FALSE)</f>
        <v>14.4</v>
      </c>
    </row>
    <row r="47" spans="1:4">
      <c r="A47" s="18" t="s">
        <v>70</v>
      </c>
      <c r="B47" s="18" t="s">
        <v>36</v>
      </c>
      <c r="C47" s="151" t="s">
        <v>164</v>
      </c>
      <c r="D47" s="17">
        <f>VLOOKUP(C47,IP!D$2:E$701,2,FALSE)</f>
        <v>14.12</v>
      </c>
    </row>
    <row r="48" spans="1:4">
      <c r="A48" s="18" t="s">
        <v>66</v>
      </c>
      <c r="B48" s="18" t="s">
        <v>43</v>
      </c>
      <c r="C48" s="152" t="s">
        <v>428</v>
      </c>
      <c r="D48" s="17">
        <f>VLOOKUP(C48,IP!D$2:E$701,2,FALSE)</f>
        <v>14.100000000000001</v>
      </c>
    </row>
    <row r="49" spans="1:4">
      <c r="A49" s="18" t="s">
        <v>822</v>
      </c>
      <c r="B49" s="18" t="s">
        <v>43</v>
      </c>
      <c r="C49" s="152" t="s">
        <v>509</v>
      </c>
      <c r="D49" s="17">
        <f>VLOOKUP(C49,IP!D$2:E$701,2,FALSE)</f>
        <v>13.5</v>
      </c>
    </row>
    <row r="50" spans="1:4">
      <c r="A50" s="18" t="s">
        <v>831</v>
      </c>
      <c r="B50" s="18" t="s">
        <v>43</v>
      </c>
      <c r="C50" s="152" t="s">
        <v>801</v>
      </c>
      <c r="D50" s="17">
        <f>VLOOKUP(C50,IP!D$2:E$701,2,FALSE)</f>
        <v>13.100000000000001</v>
      </c>
    </row>
    <row r="51" spans="1:4">
      <c r="A51" s="18" t="s">
        <v>74</v>
      </c>
      <c r="B51" s="18" t="s">
        <v>43</v>
      </c>
      <c r="C51" s="130" t="s">
        <v>249</v>
      </c>
      <c r="D51" s="17">
        <f>VLOOKUP(C51,IP!D$2:E$701,2,FALSE)</f>
        <v>12.7</v>
      </c>
    </row>
    <row r="52" spans="1:4">
      <c r="A52" s="18" t="s">
        <v>826</v>
      </c>
      <c r="B52" s="18" t="s">
        <v>43</v>
      </c>
      <c r="C52" s="152" t="s">
        <v>622</v>
      </c>
      <c r="D52" s="17">
        <f>VLOOKUP(C52,IP!D$2:E$701,2,FALSE)</f>
        <v>12.600000000000001</v>
      </c>
    </row>
    <row r="53" spans="1:4">
      <c r="A53" s="18" t="s">
        <v>79</v>
      </c>
      <c r="B53" s="18" t="s">
        <v>39</v>
      </c>
      <c r="C53" s="156" t="s">
        <v>320</v>
      </c>
      <c r="D53" s="17">
        <f>VLOOKUP(C53,IP!D$2:E$701,2,FALSE)</f>
        <v>12.6</v>
      </c>
    </row>
    <row r="54" spans="1:4">
      <c r="A54" s="18" t="s">
        <v>830</v>
      </c>
      <c r="B54" s="18" t="s">
        <v>38</v>
      </c>
      <c r="C54" s="158" t="s">
        <v>771</v>
      </c>
      <c r="D54" s="17">
        <f>VLOOKUP(C54,IP!D$2:E$701,2,FALSE)</f>
        <v>12.4</v>
      </c>
    </row>
    <row r="55" spans="1:4">
      <c r="A55" s="18" t="s">
        <v>831</v>
      </c>
      <c r="B55" s="18" t="s">
        <v>36</v>
      </c>
      <c r="C55" s="130" t="s">
        <v>794</v>
      </c>
      <c r="D55" s="17">
        <f>VLOOKUP(C55,IP!D$2:E$701,2,FALSE)</f>
        <v>12.32</v>
      </c>
    </row>
    <row r="56" spans="1:4">
      <c r="A56" s="18" t="s">
        <v>820</v>
      </c>
      <c r="B56" s="18" t="s">
        <v>43</v>
      </c>
      <c r="C56" s="157" t="s">
        <v>443</v>
      </c>
      <c r="D56" s="17">
        <f>VLOOKUP(C56,IP!D$2:E$701,2,FALSE)</f>
        <v>12.3</v>
      </c>
    </row>
    <row r="57" spans="1:4">
      <c r="A57" s="18" t="s">
        <v>66</v>
      </c>
      <c r="B57" s="18" t="s">
        <v>36</v>
      </c>
      <c r="C57" s="130" t="s">
        <v>106</v>
      </c>
      <c r="D57" s="17">
        <f>VLOOKUP(C57,IP!D$2:E$701,2,FALSE)</f>
        <v>12.02</v>
      </c>
    </row>
    <row r="58" spans="1:4">
      <c r="A58" s="18" t="s">
        <v>831</v>
      </c>
      <c r="B58" s="18" t="s">
        <v>39</v>
      </c>
      <c r="C58" s="152" t="s">
        <v>797</v>
      </c>
      <c r="D58" s="17">
        <f>VLOOKUP(C58,IP!D$2:E$701,2,FALSE)</f>
        <v>11.8</v>
      </c>
    </row>
    <row r="59" spans="1:4">
      <c r="A59" s="18" t="s">
        <v>65</v>
      </c>
      <c r="B59" s="18" t="s">
        <v>42</v>
      </c>
      <c r="C59" s="156" t="s">
        <v>87</v>
      </c>
      <c r="D59" s="17">
        <f>VLOOKUP(C59,IP!D$2:E$701,2,FALSE)</f>
        <v>11.600000000000001</v>
      </c>
    </row>
    <row r="60" spans="1:4">
      <c r="A60" s="18" t="s">
        <v>69</v>
      </c>
      <c r="B60" s="18" t="s">
        <v>44</v>
      </c>
      <c r="C60" s="130" t="s">
        <v>157</v>
      </c>
      <c r="D60" s="17">
        <f>VLOOKUP(C60,IP!D$2:E$701,2,FALSE)</f>
        <v>11.600000000000001</v>
      </c>
    </row>
    <row r="61" spans="1:4">
      <c r="A61" s="18" t="s">
        <v>73</v>
      </c>
      <c r="B61" s="18" t="s">
        <v>38</v>
      </c>
      <c r="C61" s="130" t="s">
        <v>221</v>
      </c>
      <c r="D61" s="17">
        <f>VLOOKUP(C61,IP!D$2:E$701,2,FALSE)</f>
        <v>11.5</v>
      </c>
    </row>
    <row r="62" spans="1:4">
      <c r="A62" s="18" t="s">
        <v>823</v>
      </c>
      <c r="B62" s="18" t="s">
        <v>41</v>
      </c>
      <c r="C62" s="154" t="s">
        <v>547</v>
      </c>
      <c r="D62" s="17">
        <f>VLOOKUP(C62,IP!D$2:E$701,2,FALSE)</f>
        <v>11.3</v>
      </c>
    </row>
    <row r="63" spans="1:4">
      <c r="A63" s="18" t="s">
        <v>78</v>
      </c>
      <c r="B63" s="18" t="s">
        <v>42</v>
      </c>
      <c r="C63" s="130" t="s">
        <v>685</v>
      </c>
      <c r="D63" s="17">
        <f>VLOOKUP(C63,IP!D$2:E$701,2,FALSE)</f>
        <v>11.200000000000001</v>
      </c>
    </row>
    <row r="64" spans="1:4">
      <c r="A64" s="18" t="s">
        <v>824</v>
      </c>
      <c r="B64" s="18" t="s">
        <v>40</v>
      </c>
      <c r="C64" s="130" t="s">
        <v>571</v>
      </c>
      <c r="D64" s="17">
        <f>VLOOKUP(C64,IP!D$2:E$701,2,FALSE)</f>
        <v>11.200000000000001</v>
      </c>
    </row>
    <row r="65" spans="1:4">
      <c r="A65" s="18" t="s">
        <v>825</v>
      </c>
      <c r="B65" s="18" t="s">
        <v>39</v>
      </c>
      <c r="C65" s="152" t="s">
        <v>594</v>
      </c>
      <c r="D65" s="17">
        <f>VLOOKUP(C65,IP!D$2:E$701,2,FALSE)</f>
        <v>11</v>
      </c>
    </row>
    <row r="66" spans="1:4">
      <c r="A66" s="18" t="s">
        <v>822</v>
      </c>
      <c r="B66" s="18" t="s">
        <v>36</v>
      </c>
      <c r="C66" s="130" t="s">
        <v>502</v>
      </c>
      <c r="D66" s="17">
        <f>VLOOKUP(C66,IP!D$2:E$701,2,FALSE)</f>
        <v>10.440000000000001</v>
      </c>
    </row>
    <row r="67" spans="1:4">
      <c r="A67" s="18" t="s">
        <v>821</v>
      </c>
      <c r="B67" s="18" t="s">
        <v>44</v>
      </c>
      <c r="C67" s="154" t="s">
        <v>144</v>
      </c>
      <c r="D67" s="17">
        <f>VLOOKUP(C67,IP!D$2:E$701,2,FALSE)</f>
        <v>10.100000000000001</v>
      </c>
    </row>
    <row r="68" spans="1:4">
      <c r="A68" s="18" t="s">
        <v>68</v>
      </c>
      <c r="B68" s="18" t="s">
        <v>40</v>
      </c>
      <c r="C68" s="151" t="s">
        <v>463</v>
      </c>
      <c r="D68" s="17">
        <f>VLOOKUP(C68,IP!D$2:E$701,2,FALSE)</f>
        <v>9.9000000000000021</v>
      </c>
    </row>
    <row r="69" spans="1:4">
      <c r="A69" s="18" t="s">
        <v>75</v>
      </c>
      <c r="B69" s="18" t="s">
        <v>42</v>
      </c>
      <c r="C69" s="160" t="s">
        <v>272</v>
      </c>
      <c r="D69" s="17">
        <f>VLOOKUP(C69,IP!D$2:E$701,2,FALSE)</f>
        <v>9.8000000000000007</v>
      </c>
    </row>
    <row r="70" spans="1:4">
      <c r="A70" s="18" t="s">
        <v>66</v>
      </c>
      <c r="B70" s="18" t="s">
        <v>39</v>
      </c>
      <c r="C70" s="152" t="s">
        <v>108</v>
      </c>
      <c r="D70" s="17">
        <f>VLOOKUP(C70,IP!D$2:E$701,2,FALSE)</f>
        <v>9.6999999999999993</v>
      </c>
    </row>
    <row r="71" spans="1:4">
      <c r="A71" s="18" t="s">
        <v>65</v>
      </c>
      <c r="B71" s="18" t="s">
        <v>36</v>
      </c>
      <c r="C71" s="156" t="s">
        <v>81</v>
      </c>
      <c r="D71" s="17">
        <f>VLOOKUP(C71,IP!D$2:E$701,2,FALSE)</f>
        <v>9.66</v>
      </c>
    </row>
    <row r="72" spans="1:4">
      <c r="A72" s="18" t="s">
        <v>79</v>
      </c>
      <c r="B72" s="18" t="s">
        <v>43</v>
      </c>
      <c r="C72" s="156" t="s">
        <v>672</v>
      </c>
      <c r="D72" s="17">
        <f>VLOOKUP(C72,IP!D$2:E$701,2,FALSE)</f>
        <v>9.6</v>
      </c>
    </row>
    <row r="73" spans="1:4">
      <c r="A73" s="18" t="s">
        <v>77</v>
      </c>
      <c r="B73" s="18" t="s">
        <v>42</v>
      </c>
      <c r="C73" s="130" t="s">
        <v>708</v>
      </c>
      <c r="D73" s="17">
        <f>VLOOKUP(C73,IP!D$2:E$701,2,FALSE)</f>
        <v>9.4</v>
      </c>
    </row>
    <row r="74" spans="1:4">
      <c r="A74" s="18" t="s">
        <v>73</v>
      </c>
      <c r="B74" s="18" t="s">
        <v>36</v>
      </c>
      <c r="C74" s="152" t="s">
        <v>219</v>
      </c>
      <c r="D74" s="17">
        <f>VLOOKUP(C74,IP!D$2:E$701,2,FALSE)</f>
        <v>9.3000000000000007</v>
      </c>
    </row>
    <row r="75" spans="1:4">
      <c r="A75" s="18" t="s">
        <v>68</v>
      </c>
      <c r="B75" s="18" t="s">
        <v>46</v>
      </c>
      <c r="C75" s="151" t="s">
        <v>130</v>
      </c>
      <c r="D75" s="17">
        <f>VLOOKUP(C75,IP!D$2:E$701,2,FALSE)</f>
        <v>9.1000000000000014</v>
      </c>
    </row>
    <row r="76" spans="1:4">
      <c r="A76" s="18" t="s">
        <v>68</v>
      </c>
      <c r="B76" s="18" t="s">
        <v>36</v>
      </c>
      <c r="C76" s="151" t="s">
        <v>461</v>
      </c>
      <c r="D76" s="17">
        <f>VLOOKUP(C76,IP!D$2:E$701,2,FALSE)</f>
        <v>9.0400000000000009</v>
      </c>
    </row>
    <row r="77" spans="1:4">
      <c r="A77" s="18" t="s">
        <v>826</v>
      </c>
      <c r="B77" s="18" t="s">
        <v>59</v>
      </c>
      <c r="C77" s="152" t="s">
        <v>637</v>
      </c>
      <c r="D77" s="17">
        <f>VLOOKUP(C77,IP!D$2:E$701,2,FALSE)</f>
        <v>9</v>
      </c>
    </row>
    <row r="78" spans="1:4">
      <c r="A78" s="18" t="s">
        <v>71</v>
      </c>
      <c r="B78" s="18" t="s">
        <v>59</v>
      </c>
      <c r="C78" s="156" t="s">
        <v>206</v>
      </c>
      <c r="D78" s="17">
        <f>VLOOKUP(C78,IP!D$2:E$701,2,FALSE)</f>
        <v>9</v>
      </c>
    </row>
    <row r="79" spans="1:4">
      <c r="A79" s="18" t="s">
        <v>823</v>
      </c>
      <c r="B79" s="18" t="s">
        <v>43</v>
      </c>
      <c r="C79" s="154" t="s">
        <v>549</v>
      </c>
      <c r="D79" s="17">
        <f>VLOOKUP(C79,IP!D$2:E$701,2,FALSE)</f>
        <v>8.8000000000000007</v>
      </c>
    </row>
    <row r="80" spans="1:4">
      <c r="A80" s="18" t="s">
        <v>75</v>
      </c>
      <c r="B80" s="18" t="s">
        <v>46</v>
      </c>
      <c r="C80" s="160" t="s">
        <v>276</v>
      </c>
      <c r="D80" s="17">
        <f>VLOOKUP(C80,IP!D$2:E$701,2,FALSE)</f>
        <v>8.6999999999999993</v>
      </c>
    </row>
    <row r="81" spans="1:4">
      <c r="A81" s="18" t="s">
        <v>830</v>
      </c>
      <c r="B81" s="18" t="s">
        <v>37</v>
      </c>
      <c r="C81" s="135" t="s">
        <v>770</v>
      </c>
      <c r="D81" s="17">
        <f>VLOOKUP(C81,IP!D$2:E$701,2,FALSE)</f>
        <v>8.64</v>
      </c>
    </row>
    <row r="82" spans="1:4">
      <c r="A82" s="18" t="s">
        <v>68</v>
      </c>
      <c r="B82" s="18" t="s">
        <v>38</v>
      </c>
      <c r="C82" s="151" t="s">
        <v>127</v>
      </c>
      <c r="D82" s="17">
        <f>VLOOKUP(C82,IP!D$2:E$701,2,FALSE)</f>
        <v>8.4</v>
      </c>
    </row>
    <row r="83" spans="1:4">
      <c r="A83" s="18" t="s">
        <v>828</v>
      </c>
      <c r="B83" s="18" t="s">
        <v>40</v>
      </c>
      <c r="C83" s="130" t="s">
        <v>731</v>
      </c>
      <c r="D83" s="17">
        <f>VLOOKUP(C83,IP!D$2:E$701,2,FALSE)</f>
        <v>8.4</v>
      </c>
    </row>
    <row r="84" spans="1:4">
      <c r="A84" s="18" t="s">
        <v>65</v>
      </c>
      <c r="B84" s="18" t="s">
        <v>43</v>
      </c>
      <c r="C84" s="156" t="s">
        <v>88</v>
      </c>
      <c r="D84" s="17">
        <f>VLOOKUP(C84,IP!D$2:E$701,2,FALSE)</f>
        <v>8.4</v>
      </c>
    </row>
    <row r="85" spans="1:4">
      <c r="A85" s="18" t="s">
        <v>67</v>
      </c>
      <c r="B85" s="18" t="s">
        <v>43</v>
      </c>
      <c r="C85" s="159" t="s">
        <v>387</v>
      </c>
      <c r="D85" s="17">
        <f>VLOOKUP(C85,IP!D$2:E$701,2,FALSE)</f>
        <v>8.3000000000000007</v>
      </c>
    </row>
    <row r="86" spans="1:4">
      <c r="A86" s="18" t="s">
        <v>821</v>
      </c>
      <c r="B86" s="18" t="s">
        <v>42</v>
      </c>
      <c r="C86" s="154" t="s">
        <v>152</v>
      </c>
      <c r="D86" s="17">
        <f>VLOOKUP(C86,IP!D$2:E$701,2,FALSE)</f>
        <v>8.1999999999999993</v>
      </c>
    </row>
    <row r="87" spans="1:4">
      <c r="A87" s="18" t="s">
        <v>67</v>
      </c>
      <c r="B87" s="18" t="s">
        <v>36</v>
      </c>
      <c r="C87" s="159" t="s">
        <v>383</v>
      </c>
      <c r="D87" s="17">
        <f>VLOOKUP(C87,IP!D$2:E$701,2,FALSE)</f>
        <v>8.08</v>
      </c>
    </row>
    <row r="88" spans="1:4">
      <c r="A88" s="18" t="s">
        <v>69</v>
      </c>
      <c r="B88" s="18" t="s">
        <v>59</v>
      </c>
      <c r="C88" s="152" t="s">
        <v>501</v>
      </c>
      <c r="D88" s="17">
        <f>VLOOKUP(C88,IP!D$2:E$701,2,FALSE)</f>
        <v>8</v>
      </c>
    </row>
    <row r="89" spans="1:4">
      <c r="A89" s="18" t="s">
        <v>826</v>
      </c>
      <c r="B89" s="18" t="s">
        <v>56</v>
      </c>
      <c r="C89" s="130" t="s">
        <v>634</v>
      </c>
      <c r="D89" s="17">
        <f>VLOOKUP(C89,IP!D$2:E$701,2,FALSE)</f>
        <v>8</v>
      </c>
    </row>
    <row r="90" spans="1:4">
      <c r="A90" s="18" t="s">
        <v>79</v>
      </c>
      <c r="B90" s="18" t="s">
        <v>46</v>
      </c>
      <c r="C90" s="156" t="s">
        <v>674</v>
      </c>
      <c r="D90" s="17">
        <f>VLOOKUP(C90,IP!D$2:E$701,2,FALSE)</f>
        <v>8</v>
      </c>
    </row>
    <row r="91" spans="1:4">
      <c r="A91" s="18" t="s">
        <v>820</v>
      </c>
      <c r="B91" s="18" t="s">
        <v>42</v>
      </c>
      <c r="C91" s="157" t="s">
        <v>442</v>
      </c>
      <c r="D91" s="17">
        <f>VLOOKUP(C91,IP!D$2:E$701,2,FALSE)</f>
        <v>7.7</v>
      </c>
    </row>
    <row r="92" spans="1:4">
      <c r="A92" s="18" t="s">
        <v>824</v>
      </c>
      <c r="B92" s="18" t="s">
        <v>43</v>
      </c>
      <c r="C92" s="152" t="s">
        <v>574</v>
      </c>
      <c r="D92" s="17">
        <f>VLOOKUP(C92,IP!D$2:E$701,2,FALSE)</f>
        <v>7.6000000000000005</v>
      </c>
    </row>
    <row r="93" spans="1:4">
      <c r="A93" s="18" t="s">
        <v>824</v>
      </c>
      <c r="B93" s="18" t="s">
        <v>46</v>
      </c>
      <c r="C93" s="152" t="s">
        <v>577</v>
      </c>
      <c r="D93" s="17">
        <f>VLOOKUP(C93,IP!D$2:E$701,2,FALSE)</f>
        <v>7.4</v>
      </c>
    </row>
    <row r="94" spans="1:4">
      <c r="A94" s="18" t="s">
        <v>77</v>
      </c>
      <c r="B94" s="18" t="s">
        <v>40</v>
      </c>
      <c r="C94" s="152" t="s">
        <v>706</v>
      </c>
      <c r="D94" s="17">
        <f>VLOOKUP(C94,IP!D$2:E$701,2,FALSE)</f>
        <v>7.3000000000000007</v>
      </c>
    </row>
    <row r="95" spans="1:4">
      <c r="A95" s="18" t="s">
        <v>823</v>
      </c>
      <c r="B95" s="18" t="s">
        <v>44</v>
      </c>
      <c r="C95" s="154" t="s">
        <v>550</v>
      </c>
      <c r="D95" s="17">
        <f>VLOOKUP(C95,IP!D$2:E$701,2,FALSE)</f>
        <v>7.2</v>
      </c>
    </row>
    <row r="96" spans="1:4">
      <c r="A96" s="18" t="s">
        <v>822</v>
      </c>
      <c r="B96" s="18" t="s">
        <v>40</v>
      </c>
      <c r="C96" s="152" t="s">
        <v>506</v>
      </c>
      <c r="D96" s="17">
        <f>VLOOKUP(C96,IP!D$2:E$701,2,FALSE)</f>
        <v>7.2</v>
      </c>
    </row>
    <row r="97" spans="1:4">
      <c r="A97" s="18" t="s">
        <v>71</v>
      </c>
      <c r="B97" s="18" t="s">
        <v>38</v>
      </c>
      <c r="C97" s="156" t="s">
        <v>187</v>
      </c>
      <c r="D97" s="17">
        <f>VLOOKUP(C97,IP!D$2:E$701,2,FALSE)</f>
        <v>7.1000000000000005</v>
      </c>
    </row>
    <row r="98" spans="1:4">
      <c r="A98" s="18" t="s">
        <v>66</v>
      </c>
      <c r="B98" s="18" t="s">
        <v>42</v>
      </c>
      <c r="C98" s="152" t="s">
        <v>111</v>
      </c>
      <c r="D98" s="17">
        <f>VLOOKUP(C98,IP!D$2:E$701,2,FALSE)</f>
        <v>7.1</v>
      </c>
    </row>
    <row r="99" spans="1:4">
      <c r="A99" s="18" t="s">
        <v>831</v>
      </c>
      <c r="B99" s="18" t="s">
        <v>59</v>
      </c>
      <c r="C99" s="152" t="s">
        <v>817</v>
      </c>
      <c r="D99" s="17">
        <f>VLOOKUP(C99,IP!D$2:E$701,2,FALSE)</f>
        <v>7</v>
      </c>
    </row>
    <row r="100" spans="1:4">
      <c r="A100" s="18" t="s">
        <v>824</v>
      </c>
      <c r="B100" s="18" t="s">
        <v>42</v>
      </c>
      <c r="C100" s="130" t="s">
        <v>573</v>
      </c>
      <c r="D100" s="17">
        <f>VLOOKUP(C100,IP!D$2:E$701,2,FALSE)</f>
        <v>6.9</v>
      </c>
    </row>
    <row r="101" spans="1:4">
      <c r="A101" s="18" t="s">
        <v>73</v>
      </c>
      <c r="B101" s="18" t="s">
        <v>44</v>
      </c>
      <c r="C101" s="152" t="s">
        <v>227</v>
      </c>
      <c r="D101" s="17">
        <f>VLOOKUP(C101,IP!D$2:E$701,2,FALSE)</f>
        <v>6.6</v>
      </c>
    </row>
    <row r="102" spans="1:4">
      <c r="A102" s="18" t="s">
        <v>77</v>
      </c>
      <c r="B102" s="18" t="s">
        <v>37</v>
      </c>
      <c r="C102" s="130" t="s">
        <v>703</v>
      </c>
      <c r="D102" s="17">
        <f>VLOOKUP(C102,IP!D$2:E$701,2,FALSE)</f>
        <v>6.36</v>
      </c>
    </row>
    <row r="103" spans="1:4">
      <c r="A103" s="18" t="s">
        <v>67</v>
      </c>
      <c r="B103" s="18" t="s">
        <v>46</v>
      </c>
      <c r="C103" s="159" t="s">
        <v>390</v>
      </c>
      <c r="D103" s="17">
        <f>VLOOKUP(C103,IP!D$2:E$701,2,FALSE)</f>
        <v>6</v>
      </c>
    </row>
    <row r="104" spans="1:4">
      <c r="A104" s="18" t="s">
        <v>829</v>
      </c>
      <c r="B104" s="18" t="s">
        <v>59</v>
      </c>
      <c r="C104" s="130" t="s">
        <v>338</v>
      </c>
      <c r="D104" s="17">
        <f>VLOOKUP(C104,IP!D$2:E$701,2,FALSE)</f>
        <v>6</v>
      </c>
    </row>
    <row r="105" spans="1:4">
      <c r="A105" s="18" t="s">
        <v>825</v>
      </c>
      <c r="B105" s="18" t="s">
        <v>59</v>
      </c>
      <c r="C105" s="130" t="s">
        <v>614</v>
      </c>
      <c r="D105" s="17">
        <f>VLOOKUP(C105,IP!D$2:E$701,2,FALSE)</f>
        <v>6</v>
      </c>
    </row>
    <row r="106" spans="1:4">
      <c r="A106" s="18" t="s">
        <v>76</v>
      </c>
      <c r="B106" s="18" t="s">
        <v>59</v>
      </c>
      <c r="C106" s="158" t="s">
        <v>314</v>
      </c>
      <c r="D106" s="17">
        <f>VLOOKUP(C106,IP!D$2:E$701,2,FALSE)</f>
        <v>6</v>
      </c>
    </row>
    <row r="107" spans="1:4">
      <c r="A107" s="18" t="s">
        <v>66</v>
      </c>
      <c r="B107" s="18" t="s">
        <v>59</v>
      </c>
      <c r="C107" s="152" t="s">
        <v>121</v>
      </c>
      <c r="D107" s="17">
        <f>VLOOKUP(C107,IP!D$2:E$701,2,FALSE)</f>
        <v>6</v>
      </c>
    </row>
    <row r="108" spans="1:4">
      <c r="A108" s="18" t="s">
        <v>820</v>
      </c>
      <c r="B108" s="18" t="s">
        <v>59</v>
      </c>
      <c r="C108" s="157" t="s">
        <v>459</v>
      </c>
      <c r="D108" s="17">
        <f>VLOOKUP(C108,IP!D$2:E$701,2,FALSE)</f>
        <v>6</v>
      </c>
    </row>
    <row r="109" spans="1:4">
      <c r="A109" s="18" t="s">
        <v>76</v>
      </c>
      <c r="B109" s="18" t="s">
        <v>36</v>
      </c>
      <c r="C109" s="135" t="s">
        <v>291</v>
      </c>
      <c r="D109" s="17">
        <f>VLOOKUP(C109,IP!D$2:E$701,2,FALSE)</f>
        <v>5.96</v>
      </c>
    </row>
    <row r="110" spans="1:4">
      <c r="A110" s="18" t="s">
        <v>831</v>
      </c>
      <c r="B110" s="18" t="s">
        <v>45</v>
      </c>
      <c r="C110" s="130" t="s">
        <v>803</v>
      </c>
      <c r="D110" s="17">
        <f>VLOOKUP(C110,IP!D$2:E$701,2,FALSE)</f>
        <v>5.9</v>
      </c>
    </row>
    <row r="111" spans="1:4">
      <c r="A111" s="18" t="s">
        <v>78</v>
      </c>
      <c r="B111" s="18" t="s">
        <v>37</v>
      </c>
      <c r="C111" s="152" t="s">
        <v>681</v>
      </c>
      <c r="D111" s="17">
        <f>VLOOKUP(C111,IP!D$2:E$701,2,FALSE)</f>
        <v>5.84</v>
      </c>
    </row>
    <row r="112" spans="1:4">
      <c r="A112" s="18" t="s">
        <v>70</v>
      </c>
      <c r="B112" s="18" t="s">
        <v>38</v>
      </c>
      <c r="C112" s="151" t="s">
        <v>166</v>
      </c>
      <c r="D112" s="17">
        <f>VLOOKUP(C112,IP!D$2:E$701,2,FALSE)</f>
        <v>5.7</v>
      </c>
    </row>
    <row r="113" spans="1:4">
      <c r="A113" s="18" t="s">
        <v>74</v>
      </c>
      <c r="B113" s="18" t="s">
        <v>39</v>
      </c>
      <c r="C113" s="152" t="s">
        <v>245</v>
      </c>
      <c r="D113" s="17">
        <f>VLOOKUP(C113,IP!D$2:E$701,2,FALSE)</f>
        <v>5.7</v>
      </c>
    </row>
    <row r="114" spans="1:4">
      <c r="A114" s="18" t="s">
        <v>822</v>
      </c>
      <c r="B114" s="18" t="s">
        <v>44</v>
      </c>
      <c r="C114" s="130" t="s">
        <v>510</v>
      </c>
      <c r="D114" s="17">
        <f>VLOOKUP(C114,IP!D$2:E$701,2,FALSE)</f>
        <v>5.7</v>
      </c>
    </row>
    <row r="115" spans="1:4">
      <c r="A115" s="18" t="s">
        <v>69</v>
      </c>
      <c r="B115" s="18" t="s">
        <v>42</v>
      </c>
      <c r="C115" s="152" t="s">
        <v>158</v>
      </c>
      <c r="D115" s="17">
        <f>VLOOKUP(C115,IP!D$2:E$701,2,FALSE)</f>
        <v>5.5</v>
      </c>
    </row>
    <row r="116" spans="1:4">
      <c r="A116" s="18" t="s">
        <v>827</v>
      </c>
      <c r="B116" s="18" t="s">
        <v>43</v>
      </c>
      <c r="C116" s="153" t="s">
        <v>649</v>
      </c>
      <c r="D116" s="17">
        <f>VLOOKUP(C116,IP!D$2:E$701,2,FALSE)</f>
        <v>5.5</v>
      </c>
    </row>
    <row r="117" spans="1:4">
      <c r="A117" s="18" t="s">
        <v>821</v>
      </c>
      <c r="B117" s="18" t="s">
        <v>46</v>
      </c>
      <c r="C117" s="154" t="s">
        <v>147</v>
      </c>
      <c r="D117" s="17">
        <f>VLOOKUP(C117,IP!D$2:E$701,2,FALSE)</f>
        <v>5.5</v>
      </c>
    </row>
    <row r="118" spans="1:4">
      <c r="A118" s="18" t="s">
        <v>830</v>
      </c>
      <c r="B118" s="18" t="s">
        <v>42</v>
      </c>
      <c r="C118" s="158" t="s">
        <v>775</v>
      </c>
      <c r="D118" s="17">
        <f>VLOOKUP(C118,IP!D$2:E$701,2,FALSE)</f>
        <v>5.4</v>
      </c>
    </row>
    <row r="119" spans="1:4">
      <c r="A119" s="18" t="s">
        <v>74</v>
      </c>
      <c r="B119" s="18" t="s">
        <v>38</v>
      </c>
      <c r="C119" s="130" t="s">
        <v>244</v>
      </c>
      <c r="D119" s="17">
        <f>VLOOKUP(C119,IP!D$2:E$701,2,FALSE)</f>
        <v>5.3000000000000007</v>
      </c>
    </row>
    <row r="120" spans="1:4">
      <c r="A120" s="18" t="s">
        <v>76</v>
      </c>
      <c r="B120" s="18" t="s">
        <v>44</v>
      </c>
      <c r="C120" s="158" t="s">
        <v>298</v>
      </c>
      <c r="D120" s="17">
        <f>VLOOKUP(C120,IP!D$2:E$701,2,FALSE)</f>
        <v>5.3</v>
      </c>
    </row>
    <row r="121" spans="1:4">
      <c r="A121" s="18" t="s">
        <v>66</v>
      </c>
      <c r="B121" s="18" t="s">
        <v>40</v>
      </c>
      <c r="C121" s="130" t="s">
        <v>109</v>
      </c>
      <c r="D121" s="17">
        <f>VLOOKUP(C121,IP!D$2:E$701,2,FALSE)</f>
        <v>5.2000000000000011</v>
      </c>
    </row>
    <row r="122" spans="1:4">
      <c r="A122" s="18" t="s">
        <v>825</v>
      </c>
      <c r="B122" s="18" t="s">
        <v>40</v>
      </c>
      <c r="C122" s="152" t="s">
        <v>595</v>
      </c>
      <c r="D122" s="17">
        <f>VLOOKUP(C122,IP!D$2:E$701,2,FALSE)</f>
        <v>5.2</v>
      </c>
    </row>
    <row r="123" spans="1:4">
      <c r="A123" s="18" t="s">
        <v>77</v>
      </c>
      <c r="B123" s="18" t="s">
        <v>59</v>
      </c>
      <c r="C123" s="130" t="s">
        <v>725</v>
      </c>
      <c r="D123" s="17">
        <f>VLOOKUP(C123,IP!D$2:E$701,2,FALSE)</f>
        <v>5</v>
      </c>
    </row>
    <row r="124" spans="1:4">
      <c r="A124" s="18" t="s">
        <v>65</v>
      </c>
      <c r="B124" s="18" t="s">
        <v>59</v>
      </c>
      <c r="C124" s="156" t="s">
        <v>104</v>
      </c>
      <c r="D124" s="17">
        <f>VLOOKUP(C124,IP!D$2:E$701,2,FALSE)</f>
        <v>5</v>
      </c>
    </row>
    <row r="125" spans="1:4">
      <c r="A125" s="18" t="s">
        <v>824</v>
      </c>
      <c r="B125" s="18" t="s">
        <v>59</v>
      </c>
      <c r="C125" s="130" t="s">
        <v>590</v>
      </c>
      <c r="D125" s="17">
        <f>VLOOKUP(C125,IP!D$2:E$701,2,FALSE)</f>
        <v>5</v>
      </c>
    </row>
    <row r="126" spans="1:4">
      <c r="A126" s="18" t="s">
        <v>75</v>
      </c>
      <c r="B126" s="18" t="s">
        <v>59</v>
      </c>
      <c r="C126" s="160" t="s">
        <v>289</v>
      </c>
      <c r="D126" s="17">
        <f>VLOOKUP(C126,IP!D$2:E$701,2,FALSE)</f>
        <v>5</v>
      </c>
    </row>
    <row r="127" spans="1:4">
      <c r="A127" s="18" t="s">
        <v>74</v>
      </c>
      <c r="B127" s="18" t="s">
        <v>59</v>
      </c>
      <c r="C127" s="152" t="s">
        <v>265</v>
      </c>
      <c r="D127" s="17">
        <f>VLOOKUP(C127,IP!D$2:E$701,2,FALSE)</f>
        <v>5</v>
      </c>
    </row>
    <row r="128" spans="1:4">
      <c r="A128" s="18" t="s">
        <v>79</v>
      </c>
      <c r="B128" s="18" t="s">
        <v>59</v>
      </c>
      <c r="C128" s="156" t="s">
        <v>331</v>
      </c>
      <c r="D128" s="17">
        <f>VLOOKUP(C128,IP!D$2:E$701,2,FALSE)</f>
        <v>5</v>
      </c>
    </row>
    <row r="129" spans="1:4">
      <c r="A129" s="18" t="s">
        <v>819</v>
      </c>
      <c r="B129" s="18" t="s">
        <v>59</v>
      </c>
      <c r="C129" s="130" t="s">
        <v>425</v>
      </c>
      <c r="D129" s="17">
        <f>VLOOKUP(C129,IP!D$2:E$701,2,FALSE)</f>
        <v>5</v>
      </c>
    </row>
    <row r="130" spans="1:4">
      <c r="A130" s="18" t="s">
        <v>830</v>
      </c>
      <c r="B130" s="18" t="s">
        <v>59</v>
      </c>
      <c r="C130" s="135" t="s">
        <v>792</v>
      </c>
      <c r="D130" s="17">
        <f>VLOOKUP(C130,IP!D$2:E$701,2,FALSE)</f>
        <v>5</v>
      </c>
    </row>
    <row r="131" spans="1:4">
      <c r="A131" s="18" t="s">
        <v>70</v>
      </c>
      <c r="B131" s="18" t="s">
        <v>59</v>
      </c>
      <c r="C131" s="151" t="s">
        <v>183</v>
      </c>
      <c r="D131" s="17">
        <f>VLOOKUP(C131,IP!D$2:E$701,2,FALSE)</f>
        <v>5</v>
      </c>
    </row>
    <row r="132" spans="1:4">
      <c r="A132" s="18" t="s">
        <v>77</v>
      </c>
      <c r="B132" s="18" t="s">
        <v>41</v>
      </c>
      <c r="C132" s="152" t="s">
        <v>707</v>
      </c>
      <c r="D132" s="17">
        <f>VLOOKUP(C132,IP!D$2:E$701,2,FALSE)</f>
        <v>4.9000000000000004</v>
      </c>
    </row>
    <row r="133" spans="1:4">
      <c r="A133" s="18" t="s">
        <v>73</v>
      </c>
      <c r="B133" s="18" t="s">
        <v>40</v>
      </c>
      <c r="C133" s="130" t="s">
        <v>223</v>
      </c>
      <c r="D133" s="17">
        <f>VLOOKUP(C133,IP!D$2:E$701,2,FALSE)</f>
        <v>4.7</v>
      </c>
    </row>
    <row r="134" spans="1:4">
      <c r="A134" s="18" t="s">
        <v>68</v>
      </c>
      <c r="B134" s="18" t="s">
        <v>43</v>
      </c>
      <c r="C134" s="151" t="s">
        <v>129</v>
      </c>
      <c r="D134" s="17">
        <f>VLOOKUP(C134,IP!D$2:E$701,2,FALSE)</f>
        <v>4.6000000000000005</v>
      </c>
    </row>
    <row r="135" spans="1:4">
      <c r="A135" s="18" t="s">
        <v>77</v>
      </c>
      <c r="B135" s="18" t="s">
        <v>43</v>
      </c>
      <c r="C135" s="152" t="s">
        <v>709</v>
      </c>
      <c r="D135" s="17">
        <f>VLOOKUP(C135,IP!D$2:E$701,2,FALSE)</f>
        <v>4.5</v>
      </c>
    </row>
    <row r="136" spans="1:4">
      <c r="A136" s="18" t="s">
        <v>67</v>
      </c>
      <c r="B136" s="18" t="s">
        <v>41</v>
      </c>
      <c r="C136" s="159" t="s">
        <v>385</v>
      </c>
      <c r="D136" s="17">
        <f>VLOOKUP(C136,IP!D$2:E$701,2,FALSE)</f>
        <v>4.5</v>
      </c>
    </row>
    <row r="137" spans="1:4">
      <c r="A137" s="18" t="s">
        <v>70</v>
      </c>
      <c r="B137" s="18" t="s">
        <v>46</v>
      </c>
      <c r="C137" s="151" t="s">
        <v>171</v>
      </c>
      <c r="D137" s="17">
        <f>VLOOKUP(C137,IP!D$2:E$701,2,FALSE)</f>
        <v>4.5</v>
      </c>
    </row>
    <row r="138" spans="1:4">
      <c r="A138" s="18" t="s">
        <v>72</v>
      </c>
      <c r="B138" s="18" t="s">
        <v>43</v>
      </c>
      <c r="C138" s="155" t="s">
        <v>530</v>
      </c>
      <c r="D138" s="17">
        <f>VLOOKUP(C138,IP!D$2:E$701,2,FALSE)</f>
        <v>4.4000000000000004</v>
      </c>
    </row>
    <row r="139" spans="1:4">
      <c r="A139" s="18" t="s">
        <v>76</v>
      </c>
      <c r="B139" s="18" t="s">
        <v>39</v>
      </c>
      <c r="C139" s="158" t="s">
        <v>294</v>
      </c>
      <c r="D139" s="17">
        <f>VLOOKUP(C139,IP!D$2:E$701,2,FALSE)</f>
        <v>4.4000000000000004</v>
      </c>
    </row>
    <row r="140" spans="1:4">
      <c r="A140" s="18" t="s">
        <v>75</v>
      </c>
      <c r="B140" s="18" t="s">
        <v>41</v>
      </c>
      <c r="C140" s="160" t="s">
        <v>271</v>
      </c>
      <c r="D140" s="17">
        <f>VLOOKUP(C140,IP!D$2:E$701,2,FALSE)</f>
        <v>4.1000000000000005</v>
      </c>
    </row>
    <row r="141" spans="1:4">
      <c r="A141" s="18" t="s">
        <v>831</v>
      </c>
      <c r="B141" s="18" t="s">
        <v>42</v>
      </c>
      <c r="C141" s="152" t="s">
        <v>800</v>
      </c>
      <c r="D141" s="17">
        <f>VLOOKUP(C141,IP!D$2:E$701,2,FALSE)</f>
        <v>4</v>
      </c>
    </row>
    <row r="142" spans="1:4">
      <c r="A142" s="18" t="s">
        <v>67</v>
      </c>
      <c r="B142" s="18" t="s">
        <v>59</v>
      </c>
      <c r="C142" s="159" t="s">
        <v>402</v>
      </c>
      <c r="D142" s="17">
        <f>VLOOKUP(C142,IP!D$2:E$701,2,FALSE)</f>
        <v>4</v>
      </c>
    </row>
    <row r="143" spans="1:4">
      <c r="A143" s="18" t="s">
        <v>823</v>
      </c>
      <c r="B143" s="18" t="s">
        <v>59</v>
      </c>
      <c r="C143" s="154" t="s">
        <v>565</v>
      </c>
      <c r="D143" s="17">
        <f>VLOOKUP(C143,IP!D$2:E$701,2,FALSE)</f>
        <v>4</v>
      </c>
    </row>
    <row r="144" spans="1:4">
      <c r="A144" s="18" t="s">
        <v>828</v>
      </c>
      <c r="B144" s="18" t="s">
        <v>59</v>
      </c>
      <c r="C144" s="152" t="s">
        <v>750</v>
      </c>
      <c r="D144" s="17">
        <f>VLOOKUP(C144,IP!D$2:E$701,2,FALSE)</f>
        <v>4</v>
      </c>
    </row>
    <row r="145" spans="1:4">
      <c r="A145" s="18" t="s">
        <v>65</v>
      </c>
      <c r="B145" s="18" t="s">
        <v>38</v>
      </c>
      <c r="C145" s="156" t="s">
        <v>83</v>
      </c>
      <c r="D145" s="17">
        <f>VLOOKUP(C145,IP!D$2:E$701,2,FALSE)</f>
        <v>3.7</v>
      </c>
    </row>
    <row r="146" spans="1:4">
      <c r="A146" s="18" t="s">
        <v>829</v>
      </c>
      <c r="B146" s="18" t="s">
        <v>43</v>
      </c>
      <c r="C146" s="130" t="s">
        <v>337</v>
      </c>
      <c r="D146" s="17">
        <f>VLOOKUP(C146,IP!D$2:E$701,2,FALSE)</f>
        <v>3.7</v>
      </c>
    </row>
    <row r="147" spans="1:4">
      <c r="A147" s="18" t="s">
        <v>71</v>
      </c>
      <c r="B147" s="18" t="s">
        <v>39</v>
      </c>
      <c r="C147" s="156" t="s">
        <v>188</v>
      </c>
      <c r="D147" s="17">
        <f>VLOOKUP(C147,IP!D$2:E$701,2,FALSE)</f>
        <v>3.6</v>
      </c>
    </row>
    <row r="148" spans="1:4">
      <c r="A148" s="18" t="s">
        <v>67</v>
      </c>
      <c r="B148" s="18" t="s">
        <v>42</v>
      </c>
      <c r="C148" s="159" t="s">
        <v>386</v>
      </c>
      <c r="D148" s="17">
        <f>VLOOKUP(C148,IP!D$2:E$701,2,FALSE)</f>
        <v>3.5</v>
      </c>
    </row>
    <row r="149" spans="1:4">
      <c r="A149" s="18" t="s">
        <v>76</v>
      </c>
      <c r="B149" s="18" t="s">
        <v>46</v>
      </c>
      <c r="C149" s="158" t="s">
        <v>301</v>
      </c>
      <c r="D149" s="17">
        <f>VLOOKUP(C149,IP!D$2:E$701,2,FALSE)</f>
        <v>3.4000000000000004</v>
      </c>
    </row>
    <row r="150" spans="1:4">
      <c r="A150" s="18" t="s">
        <v>76</v>
      </c>
      <c r="B150" s="18" t="s">
        <v>43</v>
      </c>
      <c r="C150" s="158" t="s">
        <v>299</v>
      </c>
      <c r="D150" s="17">
        <f>VLOOKUP(C150,IP!D$2:E$701,2,FALSE)</f>
        <v>3.3000000000000003</v>
      </c>
    </row>
    <row r="151" spans="1:4">
      <c r="A151" s="18" t="s">
        <v>70</v>
      </c>
      <c r="B151" s="18" t="s">
        <v>43</v>
      </c>
      <c r="C151" s="151" t="s">
        <v>483</v>
      </c>
      <c r="D151" s="17">
        <f>VLOOKUP(C151,IP!D$2:E$701,2,FALSE)</f>
        <v>3.1</v>
      </c>
    </row>
    <row r="152" spans="1:4">
      <c r="A152" s="18" t="s">
        <v>73</v>
      </c>
      <c r="B152" s="18" t="s">
        <v>59</v>
      </c>
      <c r="C152" s="152" t="s">
        <v>240</v>
      </c>
      <c r="D152" s="17">
        <f>VLOOKUP(C152,IP!D$2:E$701,2,FALSE)</f>
        <v>3</v>
      </c>
    </row>
    <row r="153" spans="1:4">
      <c r="A153" s="18" t="s">
        <v>68</v>
      </c>
      <c r="B153" s="18" t="s">
        <v>59</v>
      </c>
      <c r="C153" s="151" t="s">
        <v>471</v>
      </c>
      <c r="D153" s="17">
        <f>VLOOKUP(C153,IP!D$2:E$701,2,FALSE)</f>
        <v>3</v>
      </c>
    </row>
    <row r="154" spans="1:4">
      <c r="A154" s="18" t="s">
        <v>822</v>
      </c>
      <c r="B154" s="18" t="s">
        <v>59</v>
      </c>
      <c r="C154" s="130" t="s">
        <v>525</v>
      </c>
      <c r="D154" s="17">
        <f>VLOOKUP(C154,IP!D$2:E$701,2,FALSE)</f>
        <v>3</v>
      </c>
    </row>
    <row r="155" spans="1:4">
      <c r="A155" s="18" t="s">
        <v>821</v>
      </c>
      <c r="B155" s="18" t="s">
        <v>59</v>
      </c>
      <c r="C155" s="154" t="s">
        <v>481</v>
      </c>
      <c r="D155" s="17">
        <f>VLOOKUP(C155,IP!D$2:E$701,2,FALSE)</f>
        <v>3</v>
      </c>
    </row>
    <row r="156" spans="1:4">
      <c r="A156" s="18" t="s">
        <v>830</v>
      </c>
      <c r="B156" s="18" t="s">
        <v>53</v>
      </c>
      <c r="C156" s="158" t="s">
        <v>786</v>
      </c>
      <c r="D156" s="17">
        <f>VLOOKUP(C156,IP!D$2:E$701,2,FALSE)</f>
        <v>3</v>
      </c>
    </row>
    <row r="157" spans="1:4">
      <c r="A157" s="18" t="s">
        <v>828</v>
      </c>
      <c r="B157" s="18" t="s">
        <v>56</v>
      </c>
      <c r="C157" s="152" t="s">
        <v>747</v>
      </c>
      <c r="D157" s="17">
        <f>VLOOKUP(C157,IP!D$2:E$701,2,FALSE)</f>
        <v>3</v>
      </c>
    </row>
    <row r="158" spans="1:4">
      <c r="A158" s="18" t="s">
        <v>825</v>
      </c>
      <c r="B158" s="18" t="s">
        <v>50</v>
      </c>
      <c r="C158" s="152" t="s">
        <v>605</v>
      </c>
      <c r="D158" s="17">
        <f>VLOOKUP(C158,IP!D$2:E$701,2,FALSE)</f>
        <v>3</v>
      </c>
    </row>
    <row r="159" spans="1:4">
      <c r="A159" s="18" t="s">
        <v>827</v>
      </c>
      <c r="B159" s="18" t="s">
        <v>36</v>
      </c>
      <c r="C159" s="153" t="s">
        <v>643</v>
      </c>
      <c r="D159" s="17">
        <f>VLOOKUP(C159,IP!D$2:E$701,2,FALSE)</f>
        <v>2.96</v>
      </c>
    </row>
    <row r="160" spans="1:4">
      <c r="A160" s="18" t="s">
        <v>831</v>
      </c>
      <c r="B160" s="18" t="s">
        <v>46</v>
      </c>
      <c r="C160" s="152" t="s">
        <v>804</v>
      </c>
      <c r="D160" s="17">
        <f>VLOOKUP(C160,IP!D$2:E$701,2,FALSE)</f>
        <v>2.9000000000000004</v>
      </c>
    </row>
    <row r="161" spans="1:4">
      <c r="A161" s="18" t="s">
        <v>829</v>
      </c>
      <c r="B161" s="18" t="s">
        <v>39</v>
      </c>
      <c r="C161" s="152" t="s">
        <v>755</v>
      </c>
      <c r="D161" s="17">
        <f>VLOOKUP(C161,IP!D$2:E$701,2,FALSE)</f>
        <v>2.9000000000000004</v>
      </c>
    </row>
    <row r="162" spans="1:4">
      <c r="A162" s="18" t="s">
        <v>75</v>
      </c>
      <c r="B162" s="18" t="s">
        <v>43</v>
      </c>
      <c r="C162" s="138" t="s">
        <v>273</v>
      </c>
      <c r="D162" s="17">
        <f>VLOOKUP(C162,IP!D$2:E$701,2,FALSE)</f>
        <v>2.7</v>
      </c>
    </row>
    <row r="163" spans="1:4">
      <c r="A163" s="18" t="s">
        <v>78</v>
      </c>
      <c r="B163" s="18" t="s">
        <v>38</v>
      </c>
      <c r="C163" s="130" t="s">
        <v>682</v>
      </c>
      <c r="D163" s="17">
        <f>VLOOKUP(C163,IP!D$2:E$701,2,FALSE)</f>
        <v>2.6</v>
      </c>
    </row>
    <row r="164" spans="1:4">
      <c r="A164" s="18" t="s">
        <v>826</v>
      </c>
      <c r="B164" s="18" t="s">
        <v>39</v>
      </c>
      <c r="C164" s="152" t="s">
        <v>618</v>
      </c>
      <c r="D164" s="17">
        <f>VLOOKUP(C164,IP!D$2:E$701,2,FALSE)</f>
        <v>2.5</v>
      </c>
    </row>
    <row r="165" spans="1:4">
      <c r="A165" s="18" t="s">
        <v>67</v>
      </c>
      <c r="B165" s="18" t="s">
        <v>39</v>
      </c>
      <c r="C165" s="159" t="s">
        <v>123</v>
      </c>
      <c r="D165" s="17">
        <f>VLOOKUP(C165,IP!D$2:E$701,2,FALSE)</f>
        <v>2.5</v>
      </c>
    </row>
    <row r="166" spans="1:4">
      <c r="A166" s="18" t="s">
        <v>78</v>
      </c>
      <c r="B166" s="18" t="s">
        <v>40</v>
      </c>
      <c r="C166" s="152" t="s">
        <v>317</v>
      </c>
      <c r="D166" s="17">
        <f>VLOOKUP(C166,IP!D$2:E$701,2,FALSE)</f>
        <v>2.5</v>
      </c>
    </row>
    <row r="167" spans="1:4">
      <c r="A167" s="18" t="s">
        <v>819</v>
      </c>
      <c r="B167" s="18" t="s">
        <v>40</v>
      </c>
      <c r="C167" s="130" t="s">
        <v>64</v>
      </c>
      <c r="D167" s="17">
        <f>VLOOKUP(C167,IP!D$2:E$701,2,FALSE)</f>
        <v>2.5</v>
      </c>
    </row>
    <row r="168" spans="1:4">
      <c r="A168" s="18" t="s">
        <v>823</v>
      </c>
      <c r="B168" s="18" t="s">
        <v>40</v>
      </c>
      <c r="C168" s="154" t="s">
        <v>546</v>
      </c>
      <c r="D168" s="17">
        <f>VLOOKUP(C168,IP!D$2:E$701,2,FALSE)</f>
        <v>2.3000000000000003</v>
      </c>
    </row>
    <row r="169" spans="1:4">
      <c r="A169" s="18" t="s">
        <v>828</v>
      </c>
      <c r="B169" s="18" t="s">
        <v>39</v>
      </c>
      <c r="C169" s="130" t="s">
        <v>730</v>
      </c>
      <c r="D169" s="17">
        <f>VLOOKUP(C169,IP!D$2:E$701,2,FALSE)</f>
        <v>2.2999999999999998</v>
      </c>
    </row>
    <row r="170" spans="1:4">
      <c r="A170" s="18" t="s">
        <v>821</v>
      </c>
      <c r="B170" s="18" t="s">
        <v>38</v>
      </c>
      <c r="C170" s="154" t="s">
        <v>150</v>
      </c>
      <c r="D170" s="17">
        <f>VLOOKUP(C170,IP!D$2:E$701,2,FALSE)</f>
        <v>2.2999999999999998</v>
      </c>
    </row>
    <row r="171" spans="1:4">
      <c r="A171" s="18" t="s">
        <v>826</v>
      </c>
      <c r="B171" s="18" t="s">
        <v>46</v>
      </c>
      <c r="C171" s="130" t="s">
        <v>625</v>
      </c>
      <c r="D171" s="17">
        <f>VLOOKUP(C171,IP!D$2:E$701,2,FALSE)</f>
        <v>2.2000000000000002</v>
      </c>
    </row>
    <row r="172" spans="1:4">
      <c r="A172" s="18" t="s">
        <v>77</v>
      </c>
      <c r="B172" s="18" t="s">
        <v>46</v>
      </c>
      <c r="C172" s="152" t="s">
        <v>712</v>
      </c>
      <c r="D172" s="17">
        <f>VLOOKUP(C172,IP!D$2:E$701,2,FALSE)</f>
        <v>2.2000000000000002</v>
      </c>
    </row>
    <row r="173" spans="1:4">
      <c r="A173" s="18" t="s">
        <v>819</v>
      </c>
      <c r="B173" s="18" t="s">
        <v>42</v>
      </c>
      <c r="C173" s="130" t="s">
        <v>408</v>
      </c>
      <c r="D173" s="17">
        <f>VLOOKUP(C173,IP!D$2:E$701,2,FALSE)</f>
        <v>2</v>
      </c>
    </row>
    <row r="174" spans="1:4">
      <c r="A174" s="18" t="s">
        <v>826</v>
      </c>
      <c r="B174" s="18" t="s">
        <v>57</v>
      </c>
      <c r="C174" s="130" t="s">
        <v>635</v>
      </c>
      <c r="D174" s="17">
        <f>VLOOKUP(C174,IP!D$2:E$701,2,FALSE)</f>
        <v>2</v>
      </c>
    </row>
    <row r="175" spans="1:4">
      <c r="A175" s="18" t="s">
        <v>831</v>
      </c>
      <c r="B175" s="18" t="s">
        <v>57</v>
      </c>
      <c r="C175" s="152" t="s">
        <v>815</v>
      </c>
      <c r="D175" s="17">
        <f>VLOOKUP(C175,IP!D$2:E$701,2,FALSE)</f>
        <v>2</v>
      </c>
    </row>
    <row r="176" spans="1:4">
      <c r="A176" s="18" t="s">
        <v>74</v>
      </c>
      <c r="B176" s="18" t="s">
        <v>58</v>
      </c>
      <c r="C176" s="152" t="s">
        <v>264</v>
      </c>
      <c r="D176" s="17">
        <f>VLOOKUP(C176,IP!D$2:E$701,2,FALSE)</f>
        <v>2</v>
      </c>
    </row>
    <row r="177" spans="1:4">
      <c r="A177" s="18" t="s">
        <v>77</v>
      </c>
      <c r="B177" s="18" t="s">
        <v>55</v>
      </c>
      <c r="C177" s="152" t="s">
        <v>721</v>
      </c>
      <c r="D177" s="17">
        <f>VLOOKUP(C177,IP!D$2:E$701,2,FALSE)</f>
        <v>2</v>
      </c>
    </row>
    <row r="178" spans="1:4">
      <c r="A178" s="18" t="s">
        <v>826</v>
      </c>
      <c r="B178" s="18" t="s">
        <v>58</v>
      </c>
      <c r="C178" s="152" t="s">
        <v>636</v>
      </c>
      <c r="D178" s="17">
        <f>VLOOKUP(C178,IP!D$2:E$701,2,FALSE)</f>
        <v>2</v>
      </c>
    </row>
    <row r="179" spans="1:4">
      <c r="A179" s="18" t="s">
        <v>67</v>
      </c>
      <c r="B179" s="18" t="s">
        <v>52</v>
      </c>
      <c r="C179" s="159" t="s">
        <v>125</v>
      </c>
      <c r="D179" s="17">
        <f>VLOOKUP(C179,IP!D$2:E$701,2,FALSE)</f>
        <v>2</v>
      </c>
    </row>
    <row r="180" spans="1:4">
      <c r="A180" s="18" t="s">
        <v>831</v>
      </c>
      <c r="B180" s="18" t="s">
        <v>55</v>
      </c>
      <c r="C180" s="152" t="s">
        <v>813</v>
      </c>
      <c r="D180" s="17">
        <f>VLOOKUP(C180,IP!D$2:E$701,2,FALSE)</f>
        <v>2</v>
      </c>
    </row>
    <row r="181" spans="1:4">
      <c r="A181" s="18" t="s">
        <v>74</v>
      </c>
      <c r="B181" s="18" t="s">
        <v>53</v>
      </c>
      <c r="C181" s="152" t="s">
        <v>259</v>
      </c>
      <c r="D181" s="17">
        <f>VLOOKUP(C181,IP!D$2:E$701,2,FALSE)</f>
        <v>2</v>
      </c>
    </row>
    <row r="182" spans="1:4">
      <c r="A182" s="18" t="s">
        <v>819</v>
      </c>
      <c r="B182" s="18" t="s">
        <v>57</v>
      </c>
      <c r="C182" s="152" t="s">
        <v>423</v>
      </c>
      <c r="D182" s="17">
        <f>VLOOKUP(C182,IP!D$2:E$701,2,FALSE)</f>
        <v>2</v>
      </c>
    </row>
    <row r="183" spans="1:4">
      <c r="A183" s="18" t="s">
        <v>69</v>
      </c>
      <c r="B183" s="18" t="s">
        <v>55</v>
      </c>
      <c r="C183" s="130" t="s">
        <v>497</v>
      </c>
      <c r="D183" s="17">
        <f>VLOOKUP(C183,IP!D$2:E$701,2,FALSE)</f>
        <v>2</v>
      </c>
    </row>
    <row r="184" spans="1:4">
      <c r="A184" s="18" t="s">
        <v>66</v>
      </c>
      <c r="B184" s="18" t="s">
        <v>55</v>
      </c>
      <c r="C184" s="130" t="s">
        <v>433</v>
      </c>
      <c r="D184" s="17">
        <f>VLOOKUP(C184,IP!D$2:E$701,2,FALSE)</f>
        <v>2</v>
      </c>
    </row>
    <row r="185" spans="1:4">
      <c r="A185" s="18" t="s">
        <v>71</v>
      </c>
      <c r="B185" s="18" t="s">
        <v>55</v>
      </c>
      <c r="C185" s="156" t="s">
        <v>202</v>
      </c>
      <c r="D185" s="17">
        <f>VLOOKUP(C185,IP!D$2:E$701,2,FALSE)</f>
        <v>2</v>
      </c>
    </row>
    <row r="186" spans="1:4">
      <c r="A186" s="18" t="s">
        <v>824</v>
      </c>
      <c r="B186" s="18" t="s">
        <v>57</v>
      </c>
      <c r="C186" s="152" t="s">
        <v>588</v>
      </c>
      <c r="D186" s="17">
        <f>VLOOKUP(C186,IP!D$2:E$701,2,FALSE)</f>
        <v>2</v>
      </c>
    </row>
    <row r="187" spans="1:4">
      <c r="A187" s="18" t="s">
        <v>823</v>
      </c>
      <c r="B187" s="18" t="s">
        <v>57</v>
      </c>
      <c r="C187" s="154" t="s">
        <v>563</v>
      </c>
      <c r="D187" s="17">
        <f>VLOOKUP(C187,IP!D$2:E$701,2,FALSE)</f>
        <v>2</v>
      </c>
    </row>
    <row r="188" spans="1:4">
      <c r="A188" s="18" t="s">
        <v>822</v>
      </c>
      <c r="B188" s="18" t="s">
        <v>58</v>
      </c>
      <c r="C188" s="130" t="s">
        <v>524</v>
      </c>
      <c r="D188" s="17">
        <f>VLOOKUP(C188,IP!D$2:E$701,2,FALSE)</f>
        <v>2</v>
      </c>
    </row>
    <row r="189" spans="1:4">
      <c r="A189" s="18" t="s">
        <v>66</v>
      </c>
      <c r="B189" s="18" t="s">
        <v>58</v>
      </c>
      <c r="C189" s="152" t="s">
        <v>434</v>
      </c>
      <c r="D189" s="17">
        <f>VLOOKUP(C189,IP!D$2:E$701,2,FALSE)</f>
        <v>2</v>
      </c>
    </row>
    <row r="190" spans="1:4">
      <c r="A190" s="18" t="s">
        <v>828</v>
      </c>
      <c r="B190" s="18" t="s">
        <v>53</v>
      </c>
      <c r="C190" s="130" t="s">
        <v>744</v>
      </c>
      <c r="D190" s="17">
        <f>VLOOKUP(C190,IP!D$2:E$701,2,FALSE)</f>
        <v>2</v>
      </c>
    </row>
    <row r="191" spans="1:4">
      <c r="A191" s="18" t="s">
        <v>70</v>
      </c>
      <c r="B191" s="18" t="s">
        <v>58</v>
      </c>
      <c r="C191" s="151" t="s">
        <v>182</v>
      </c>
      <c r="D191" s="17">
        <f>VLOOKUP(C191,IP!D$2:E$701,2,FALSE)</f>
        <v>2</v>
      </c>
    </row>
    <row r="192" spans="1:4">
      <c r="A192" s="18" t="s">
        <v>830</v>
      </c>
      <c r="B192" s="18" t="s">
        <v>58</v>
      </c>
      <c r="C192" s="158" t="s">
        <v>791</v>
      </c>
      <c r="D192" s="17">
        <f>VLOOKUP(C192,IP!D$2:E$701,2,FALSE)</f>
        <v>2</v>
      </c>
    </row>
    <row r="193" spans="1:4">
      <c r="A193" s="18" t="s">
        <v>828</v>
      </c>
      <c r="B193" s="18" t="s">
        <v>48</v>
      </c>
      <c r="C193" s="152" t="s">
        <v>739</v>
      </c>
      <c r="D193" s="17">
        <f>VLOOKUP(C193,IP!D$2:E$701,2,FALSE)</f>
        <v>2</v>
      </c>
    </row>
    <row r="194" spans="1:4">
      <c r="A194" s="18" t="s">
        <v>831</v>
      </c>
      <c r="B194" s="18" t="s">
        <v>50</v>
      </c>
      <c r="C194" s="130" t="s">
        <v>808</v>
      </c>
      <c r="D194" s="17">
        <f>VLOOKUP(C194,IP!D$2:E$701,2,FALSE)</f>
        <v>2</v>
      </c>
    </row>
    <row r="195" spans="1:4">
      <c r="A195" s="18" t="s">
        <v>66</v>
      </c>
      <c r="B195" s="18" t="s">
        <v>54</v>
      </c>
      <c r="C195" s="152" t="s">
        <v>120</v>
      </c>
      <c r="D195" s="17">
        <f>VLOOKUP(C195,IP!D$2:E$701,2,FALSE)</f>
        <v>2</v>
      </c>
    </row>
    <row r="196" spans="1:4">
      <c r="A196" s="18" t="s">
        <v>68</v>
      </c>
      <c r="B196" s="18" t="s">
        <v>58</v>
      </c>
      <c r="C196" s="151" t="s">
        <v>138</v>
      </c>
      <c r="D196" s="17">
        <f>VLOOKUP(C196,IP!D$2:E$701,2,FALSE)</f>
        <v>2</v>
      </c>
    </row>
    <row r="197" spans="1:4">
      <c r="A197" s="18" t="s">
        <v>824</v>
      </c>
      <c r="B197" s="18" t="s">
        <v>55</v>
      </c>
      <c r="C197" s="130" t="s">
        <v>586</v>
      </c>
      <c r="D197" s="17">
        <f>VLOOKUP(C197,IP!D$2:E$701,2,FALSE)</f>
        <v>2</v>
      </c>
    </row>
    <row r="198" spans="1:4">
      <c r="A198" s="18" t="s">
        <v>820</v>
      </c>
      <c r="B198" s="18" t="s">
        <v>58</v>
      </c>
      <c r="C198" s="157" t="s">
        <v>458</v>
      </c>
      <c r="D198" s="17">
        <f>VLOOKUP(C198,IP!D$2:E$701,2,FALSE)</f>
        <v>2</v>
      </c>
    </row>
    <row r="199" spans="1:4">
      <c r="A199" s="18" t="s">
        <v>69</v>
      </c>
      <c r="B199" s="18" t="s">
        <v>38</v>
      </c>
      <c r="C199" s="152" t="s">
        <v>155</v>
      </c>
      <c r="D199" s="17">
        <f>VLOOKUP(C199,IP!D$2:E$701,2,FALSE)</f>
        <v>2</v>
      </c>
    </row>
    <row r="200" spans="1:4">
      <c r="A200" s="18" t="s">
        <v>823</v>
      </c>
      <c r="B200" s="18" t="s">
        <v>46</v>
      </c>
      <c r="C200" s="154" t="s">
        <v>552</v>
      </c>
      <c r="D200" s="17">
        <f>VLOOKUP(C200,IP!D$2:E$701,2,FALSE)</f>
        <v>1.8</v>
      </c>
    </row>
    <row r="201" spans="1:4">
      <c r="A201" s="18" t="s">
        <v>828</v>
      </c>
      <c r="B201" s="18" t="s">
        <v>36</v>
      </c>
      <c r="C201" s="152" t="s">
        <v>727</v>
      </c>
      <c r="D201" s="17">
        <f>VLOOKUP(C201,IP!D$2:E$701,2,FALSE)</f>
        <v>1.72</v>
      </c>
    </row>
    <row r="202" spans="1:4">
      <c r="A202" s="18" t="s">
        <v>77</v>
      </c>
      <c r="B202" s="18" t="s">
        <v>47</v>
      </c>
      <c r="C202" s="130" t="s">
        <v>713</v>
      </c>
      <c r="D202" s="17">
        <f>VLOOKUP(C202,IP!D$2:E$701,2,FALSE)</f>
        <v>1.7000000000000002</v>
      </c>
    </row>
    <row r="203" spans="1:4">
      <c r="A203" s="18" t="s">
        <v>78</v>
      </c>
      <c r="B203" s="18" t="s">
        <v>45</v>
      </c>
      <c r="C203" s="130" t="s">
        <v>688</v>
      </c>
      <c r="D203" s="17">
        <f>VLOOKUP(C203,IP!D$2:E$701,2,FALSE)</f>
        <v>1.7000000000000002</v>
      </c>
    </row>
    <row r="204" spans="1:4">
      <c r="A204" s="18" t="s">
        <v>819</v>
      </c>
      <c r="B204" s="18" t="s">
        <v>43</v>
      </c>
      <c r="C204" s="130" t="s">
        <v>409</v>
      </c>
      <c r="D204" s="17">
        <f>VLOOKUP(C204,IP!D$2:E$701,2,FALSE)</f>
        <v>1.7000000000000002</v>
      </c>
    </row>
    <row r="205" spans="1:4">
      <c r="A205" s="18" t="s">
        <v>829</v>
      </c>
      <c r="B205" s="18" t="s">
        <v>46</v>
      </c>
      <c r="C205" s="152" t="s">
        <v>333</v>
      </c>
      <c r="D205" s="17">
        <f>VLOOKUP(C205,IP!D$2:E$701,2,FALSE)</f>
        <v>1.6</v>
      </c>
    </row>
    <row r="206" spans="1:4">
      <c r="A206" s="18" t="s">
        <v>822</v>
      </c>
      <c r="B206" s="18" t="s">
        <v>42</v>
      </c>
      <c r="C206" s="130" t="s">
        <v>508</v>
      </c>
      <c r="D206" s="17">
        <f>VLOOKUP(C206,IP!D$2:E$701,2,FALSE)</f>
        <v>1.4000000000000001</v>
      </c>
    </row>
    <row r="207" spans="1:4">
      <c r="A207" s="18" t="s">
        <v>66</v>
      </c>
      <c r="B207" s="18" t="s">
        <v>41</v>
      </c>
      <c r="C207" s="152" t="s">
        <v>110</v>
      </c>
      <c r="D207" s="17">
        <f>VLOOKUP(C207,IP!D$2:E$701,2,FALSE)</f>
        <v>1.3</v>
      </c>
    </row>
    <row r="208" spans="1:4">
      <c r="A208" s="18" t="s">
        <v>819</v>
      </c>
      <c r="B208" s="18" t="s">
        <v>36</v>
      </c>
      <c r="C208" s="152" t="s">
        <v>61</v>
      </c>
      <c r="D208" s="17">
        <f>VLOOKUP(C208,IP!D$2:E$701,2,FALSE)</f>
        <v>1.08</v>
      </c>
    </row>
    <row r="209" spans="1:4">
      <c r="A209" s="18" t="s">
        <v>77</v>
      </c>
      <c r="B209" s="18" t="s">
        <v>50</v>
      </c>
      <c r="C209" s="152" t="s">
        <v>716</v>
      </c>
      <c r="D209" s="17">
        <f>VLOOKUP(C209,IP!D$2:E$701,2,FALSE)</f>
        <v>1</v>
      </c>
    </row>
    <row r="210" spans="1:4">
      <c r="A210" s="18" t="s">
        <v>827</v>
      </c>
      <c r="B210" s="18" t="s">
        <v>59</v>
      </c>
      <c r="C210" s="153" t="s">
        <v>665</v>
      </c>
      <c r="D210" s="17">
        <f>VLOOKUP(C210,IP!D$2:E$701,2,FALSE)</f>
        <v>1</v>
      </c>
    </row>
    <row r="211" spans="1:4">
      <c r="A211" s="18" t="s">
        <v>78</v>
      </c>
      <c r="B211" s="18" t="s">
        <v>46</v>
      </c>
      <c r="C211" s="152" t="s">
        <v>689</v>
      </c>
      <c r="D211" s="17">
        <f>VLOOKUP(C211,IP!D$2:E$701,2,FALSE)</f>
        <v>1</v>
      </c>
    </row>
    <row r="212" spans="1:4">
      <c r="A212" s="18" t="s">
        <v>78</v>
      </c>
      <c r="B212" s="18" t="s">
        <v>59</v>
      </c>
      <c r="C212" s="152" t="s">
        <v>700</v>
      </c>
      <c r="D212" s="17">
        <f>VLOOKUP(C212,IP!D$2:E$701,2,FALSE)</f>
        <v>1</v>
      </c>
    </row>
    <row r="213" spans="1:4">
      <c r="A213" s="18" t="s">
        <v>76</v>
      </c>
      <c r="B213" s="18" t="s">
        <v>53</v>
      </c>
      <c r="C213" s="158" t="s">
        <v>308</v>
      </c>
      <c r="D213" s="17">
        <f>VLOOKUP(C213,IP!D$2:E$701,2,FALSE)</f>
        <v>1</v>
      </c>
    </row>
    <row r="214" spans="1:4">
      <c r="A214" s="18" t="s">
        <v>71</v>
      </c>
      <c r="B214" s="18" t="s">
        <v>48</v>
      </c>
      <c r="C214" s="156" t="s">
        <v>195</v>
      </c>
      <c r="D214" s="17">
        <f>VLOOKUP(C214,IP!D$2:E$701,2,FALSE)</f>
        <v>1</v>
      </c>
    </row>
    <row r="215" spans="1:4">
      <c r="A215" s="18" t="s">
        <v>76</v>
      </c>
      <c r="B215" s="18" t="s">
        <v>49</v>
      </c>
      <c r="C215" s="158" t="s">
        <v>304</v>
      </c>
      <c r="D215" s="17">
        <f>VLOOKUP(C215,IP!D$2:E$701,2,FALSE)</f>
        <v>1</v>
      </c>
    </row>
    <row r="216" spans="1:4">
      <c r="A216" s="18" t="s">
        <v>830</v>
      </c>
      <c r="B216" s="18" t="s">
        <v>52</v>
      </c>
      <c r="C216" s="158" t="s">
        <v>785</v>
      </c>
      <c r="D216" s="17">
        <f>VLOOKUP(C216,IP!D$2:E$701,2,FALSE)</f>
        <v>1</v>
      </c>
    </row>
    <row r="217" spans="1:4">
      <c r="A217" s="18" t="s">
        <v>70</v>
      </c>
      <c r="B217" s="18" t="s">
        <v>53</v>
      </c>
      <c r="C217" s="151" t="s">
        <v>178</v>
      </c>
      <c r="D217" s="17">
        <f>VLOOKUP(C217,IP!D$2:E$701,2,FALSE)</f>
        <v>1</v>
      </c>
    </row>
    <row r="218" spans="1:4">
      <c r="A218" s="18" t="s">
        <v>66</v>
      </c>
      <c r="B218" s="18" t="s">
        <v>52</v>
      </c>
      <c r="C218" s="152" t="s">
        <v>432</v>
      </c>
      <c r="D218" s="17">
        <f>VLOOKUP(C218,IP!D$2:E$701,2,FALSE)</f>
        <v>1</v>
      </c>
    </row>
    <row r="219" spans="1:4">
      <c r="A219" s="18" t="s">
        <v>78</v>
      </c>
      <c r="B219" s="18" t="s">
        <v>50</v>
      </c>
      <c r="C219" s="130" t="s">
        <v>693</v>
      </c>
      <c r="D219" s="17">
        <f>VLOOKUP(C219,IP!D$2:E$701,2,FALSE)</f>
        <v>1</v>
      </c>
    </row>
    <row r="220" spans="1:4">
      <c r="A220" s="18" t="s">
        <v>70</v>
      </c>
      <c r="B220" s="18" t="s">
        <v>50</v>
      </c>
      <c r="C220" s="151" t="s">
        <v>175</v>
      </c>
      <c r="D220" s="17">
        <f>VLOOKUP(C220,IP!D$2:E$701,2,FALSE)</f>
        <v>1</v>
      </c>
    </row>
    <row r="221" spans="1:4">
      <c r="A221" s="18" t="s">
        <v>825</v>
      </c>
      <c r="B221" s="18" t="s">
        <v>53</v>
      </c>
      <c r="C221" s="152" t="s">
        <v>608</v>
      </c>
      <c r="D221" s="17">
        <f>VLOOKUP(C221,IP!D$2:E$701,2,FALSE)</f>
        <v>1</v>
      </c>
    </row>
    <row r="222" spans="1:4">
      <c r="A222" s="18" t="s">
        <v>68</v>
      </c>
      <c r="B222" s="18" t="s">
        <v>52</v>
      </c>
      <c r="C222" s="151" t="s">
        <v>134</v>
      </c>
      <c r="D222" s="17">
        <f>VLOOKUP(C222,IP!D$2:E$701,2,FALSE)</f>
        <v>1</v>
      </c>
    </row>
    <row r="223" spans="1:4">
      <c r="A223" s="18" t="s">
        <v>66</v>
      </c>
      <c r="B223" s="18" t="s">
        <v>53</v>
      </c>
      <c r="C223" s="152" t="s">
        <v>117</v>
      </c>
      <c r="D223" s="17">
        <f>VLOOKUP(C223,IP!D$2:E$701,2,FALSE)</f>
        <v>1</v>
      </c>
    </row>
    <row r="224" spans="1:4">
      <c r="A224" s="18" t="s">
        <v>72</v>
      </c>
      <c r="B224" s="18" t="s">
        <v>59</v>
      </c>
      <c r="C224" s="155" t="s">
        <v>218</v>
      </c>
      <c r="D224" s="17">
        <f>VLOOKUP(C224,IP!D$2:E$701,2,FALSE)</f>
        <v>1</v>
      </c>
    </row>
    <row r="225" spans="1:4">
      <c r="A225" s="18" t="s">
        <v>831</v>
      </c>
      <c r="B225" s="18" t="s">
        <v>48</v>
      </c>
      <c r="C225" s="152" t="s">
        <v>806</v>
      </c>
      <c r="D225" s="17">
        <f>VLOOKUP(C225,IP!D$2:E$701,2,FALSE)</f>
        <v>1</v>
      </c>
    </row>
    <row r="226" spans="1:4">
      <c r="A226" s="18" t="s">
        <v>69</v>
      </c>
      <c r="B226" s="18" t="s">
        <v>51</v>
      </c>
      <c r="C226" s="152" t="s">
        <v>494</v>
      </c>
      <c r="D226" s="17">
        <f>VLOOKUP(C226,IP!D$2:E$701,2,FALSE)</f>
        <v>1</v>
      </c>
    </row>
    <row r="227" spans="1:4">
      <c r="A227" s="18" t="s">
        <v>825</v>
      </c>
      <c r="B227" s="18" t="s">
        <v>48</v>
      </c>
      <c r="C227" s="152" t="s">
        <v>603</v>
      </c>
      <c r="D227" s="17">
        <f>VLOOKUP(C227,IP!D$2:E$701,2,FALSE)</f>
        <v>1</v>
      </c>
    </row>
    <row r="228" spans="1:4">
      <c r="A228" s="18" t="s">
        <v>70</v>
      </c>
      <c r="B228" s="18" t="s">
        <v>56</v>
      </c>
      <c r="C228" s="151" t="s">
        <v>180</v>
      </c>
      <c r="D228" s="17">
        <f>VLOOKUP(C228,IP!D$2:E$701,2,FALSE)</f>
        <v>1</v>
      </c>
    </row>
    <row r="229" spans="1:4">
      <c r="A229" s="18" t="s">
        <v>71</v>
      </c>
      <c r="B229" s="18" t="s">
        <v>56</v>
      </c>
      <c r="C229" s="156" t="s">
        <v>203</v>
      </c>
      <c r="D229" s="17">
        <f>VLOOKUP(C229,IP!D$2:E$701,2,FALSE)</f>
        <v>1</v>
      </c>
    </row>
    <row r="230" spans="1:4">
      <c r="A230" s="18" t="s">
        <v>819</v>
      </c>
      <c r="B230" s="18" t="s">
        <v>50</v>
      </c>
      <c r="C230" s="130" t="s">
        <v>416</v>
      </c>
      <c r="D230" s="17">
        <f>VLOOKUP(C230,IP!D$2:E$701,2,FALSE)</f>
        <v>1</v>
      </c>
    </row>
    <row r="231" spans="1:4">
      <c r="A231" s="18" t="s">
        <v>69</v>
      </c>
      <c r="B231" s="18" t="s">
        <v>53</v>
      </c>
      <c r="C231" s="130" t="s">
        <v>162</v>
      </c>
      <c r="D231" s="17">
        <f>VLOOKUP(C231,IP!D$2:E$701,2,FALSE)</f>
        <v>1</v>
      </c>
    </row>
    <row r="232" spans="1:4">
      <c r="A232" s="18" t="s">
        <v>77</v>
      </c>
      <c r="B232" s="18" t="s">
        <v>54</v>
      </c>
      <c r="C232" s="152" t="s">
        <v>720</v>
      </c>
      <c r="D232" s="17">
        <f>VLOOKUP(C232,IP!D$2:E$701,2,FALSE)</f>
        <v>1</v>
      </c>
    </row>
    <row r="233" spans="1:4">
      <c r="A233" s="18" t="s">
        <v>819</v>
      </c>
      <c r="B233" s="18" t="s">
        <v>53</v>
      </c>
      <c r="C233" s="130" t="s">
        <v>419</v>
      </c>
      <c r="D233" s="17">
        <f>VLOOKUP(C233,IP!D$2:E$701,2,FALSE)</f>
        <v>1</v>
      </c>
    </row>
    <row r="234" spans="1:4">
      <c r="A234" s="18" t="s">
        <v>69</v>
      </c>
      <c r="B234" s="18" t="s">
        <v>52</v>
      </c>
      <c r="C234" s="152" t="s">
        <v>495</v>
      </c>
      <c r="D234" s="17">
        <f>VLOOKUP(C234,IP!D$2:E$701,2,FALSE)</f>
        <v>1</v>
      </c>
    </row>
    <row r="235" spans="1:4">
      <c r="A235" s="18" t="s">
        <v>70</v>
      </c>
      <c r="B235" s="18" t="s">
        <v>48</v>
      </c>
      <c r="C235" s="151" t="s">
        <v>173</v>
      </c>
      <c r="D235" s="17">
        <f>VLOOKUP(C235,IP!D$2:E$701,2,FALSE)</f>
        <v>1</v>
      </c>
    </row>
    <row r="236" spans="1:4">
      <c r="A236" s="18" t="s">
        <v>66</v>
      </c>
      <c r="B236" s="18" t="s">
        <v>50</v>
      </c>
      <c r="C236" s="130" t="s">
        <v>114</v>
      </c>
      <c r="D236" s="17">
        <f>VLOOKUP(C236,IP!D$2:E$701,2,FALSE)</f>
        <v>1</v>
      </c>
    </row>
    <row r="237" spans="1:4">
      <c r="A237" s="18" t="s">
        <v>828</v>
      </c>
      <c r="B237" s="18" t="s">
        <v>54</v>
      </c>
      <c r="C237" s="130" t="s">
        <v>745</v>
      </c>
      <c r="D237" s="17">
        <f>VLOOKUP(C237,IP!D$2:E$701,2,FALSE)</f>
        <v>1</v>
      </c>
    </row>
    <row r="238" spans="1:4">
      <c r="A238" s="18" t="s">
        <v>76</v>
      </c>
      <c r="B238" s="18" t="s">
        <v>48</v>
      </c>
      <c r="C238" s="158" t="s">
        <v>303</v>
      </c>
      <c r="D238" s="17">
        <f>VLOOKUP(C238,IP!D$2:E$701,2,FALSE)</f>
        <v>1</v>
      </c>
    </row>
    <row r="239" spans="1:4">
      <c r="A239" s="18" t="s">
        <v>826</v>
      </c>
      <c r="B239" s="18" t="s">
        <v>52</v>
      </c>
      <c r="C239" s="130" t="s">
        <v>630</v>
      </c>
      <c r="D239" s="17">
        <f>VLOOKUP(C239,IP!D$2:E$701,2,FALSE)</f>
        <v>1</v>
      </c>
    </row>
    <row r="240" spans="1:4">
      <c r="A240" s="18" t="s">
        <v>77</v>
      </c>
      <c r="B240" s="18" t="s">
        <v>52</v>
      </c>
      <c r="C240" s="152" t="s">
        <v>718</v>
      </c>
      <c r="D240" s="17">
        <f>VLOOKUP(C240,IP!D$2:E$701,2,FALSE)</f>
        <v>1</v>
      </c>
    </row>
    <row r="241" spans="1:4">
      <c r="A241" s="18" t="s">
        <v>78</v>
      </c>
      <c r="B241" s="18" t="s">
        <v>44</v>
      </c>
      <c r="C241" s="130" t="s">
        <v>687</v>
      </c>
      <c r="D241" s="17">
        <f>VLOOKUP(C241,IP!D$2:E$701,2,FALSE)</f>
        <v>1</v>
      </c>
    </row>
    <row r="242" spans="1:4">
      <c r="A242" s="18" t="s">
        <v>77</v>
      </c>
      <c r="B242" s="18" t="s">
        <v>53</v>
      </c>
      <c r="C242" s="152" t="s">
        <v>719</v>
      </c>
      <c r="D242" s="17">
        <f>VLOOKUP(C242,IP!D$2:E$701,2,FALSE)</f>
        <v>1</v>
      </c>
    </row>
    <row r="243" spans="1:4">
      <c r="A243" s="18" t="s">
        <v>69</v>
      </c>
      <c r="B243" s="18" t="s">
        <v>56</v>
      </c>
      <c r="C243" s="152" t="s">
        <v>498</v>
      </c>
      <c r="D243" s="17">
        <f>VLOOKUP(C243,IP!D$2:E$701,2,FALSE)</f>
        <v>1</v>
      </c>
    </row>
    <row r="244" spans="1:4">
      <c r="A244" s="18" t="s">
        <v>74</v>
      </c>
      <c r="B244" s="18" t="s">
        <v>48</v>
      </c>
      <c r="C244" s="152" t="s">
        <v>254</v>
      </c>
      <c r="D244" s="17">
        <f>VLOOKUP(C244,IP!D$2:E$701,2,FALSE)</f>
        <v>1</v>
      </c>
    </row>
    <row r="245" spans="1:4">
      <c r="A245" s="18" t="s">
        <v>66</v>
      </c>
      <c r="B245" s="18" t="s">
        <v>48</v>
      </c>
      <c r="C245" s="130" t="s">
        <v>113</v>
      </c>
      <c r="D245" s="17">
        <f>VLOOKUP(C245,IP!D$2:E$701,2,FALSE)</f>
        <v>1</v>
      </c>
    </row>
    <row r="246" spans="1:4">
      <c r="A246" s="18" t="s">
        <v>73</v>
      </c>
      <c r="B246" s="18" t="s">
        <v>48</v>
      </c>
      <c r="C246" s="152" t="s">
        <v>231</v>
      </c>
      <c r="D246" s="17">
        <f>VLOOKUP(C246,IP!D$2:E$701,2,FALSE)</f>
        <v>1</v>
      </c>
    </row>
    <row r="247" spans="1:4">
      <c r="A247" s="18" t="s">
        <v>831</v>
      </c>
      <c r="B247" s="18" t="s">
        <v>54</v>
      </c>
      <c r="C247" s="130" t="s">
        <v>812</v>
      </c>
      <c r="D247" s="17">
        <f>VLOOKUP(C247,IP!D$2:E$701,2,FALSE)</f>
        <v>1</v>
      </c>
    </row>
    <row r="248" spans="1:4">
      <c r="A248" s="18" t="s">
        <v>824</v>
      </c>
      <c r="B248" s="18" t="s">
        <v>53</v>
      </c>
      <c r="C248" s="152" t="s">
        <v>584</v>
      </c>
      <c r="D248" s="17">
        <f>VLOOKUP(C248,IP!D$2:E$701,2,FALSE)</f>
        <v>1</v>
      </c>
    </row>
    <row r="249" spans="1:4">
      <c r="A249" s="18" t="s">
        <v>73</v>
      </c>
      <c r="B249" s="18" t="s">
        <v>52</v>
      </c>
      <c r="C249" s="130" t="s">
        <v>540</v>
      </c>
      <c r="D249" s="17">
        <f>VLOOKUP(C249,IP!D$2:E$701,2,FALSE)</f>
        <v>1</v>
      </c>
    </row>
    <row r="250" spans="1:4">
      <c r="A250" s="18" t="s">
        <v>827</v>
      </c>
      <c r="B250" s="18" t="s">
        <v>51</v>
      </c>
      <c r="C250" s="153" t="s">
        <v>657</v>
      </c>
      <c r="D250" s="17">
        <f>VLOOKUP(C250,IP!D$2:E$701,2,FALSE)</f>
        <v>1</v>
      </c>
    </row>
    <row r="251" spans="1:4">
      <c r="A251" s="18" t="s">
        <v>65</v>
      </c>
      <c r="B251" s="18" t="s">
        <v>50</v>
      </c>
      <c r="C251" s="156" t="s">
        <v>95</v>
      </c>
      <c r="D251" s="17">
        <f>VLOOKUP(C251,IP!D$2:E$701,2,FALSE)</f>
        <v>1</v>
      </c>
    </row>
    <row r="252" spans="1:4">
      <c r="A252" s="18" t="s">
        <v>68</v>
      </c>
      <c r="B252" s="18" t="s">
        <v>51</v>
      </c>
      <c r="C252" s="151" t="s">
        <v>133</v>
      </c>
      <c r="D252" s="17">
        <f>VLOOKUP(C252,IP!D$2:E$701,2,FALSE)</f>
        <v>1</v>
      </c>
    </row>
    <row r="253" spans="1:4">
      <c r="A253" s="18" t="s">
        <v>826</v>
      </c>
      <c r="B253" s="18" t="s">
        <v>53</v>
      </c>
      <c r="C253" s="130" t="s">
        <v>631</v>
      </c>
      <c r="D253" s="17">
        <f>VLOOKUP(C253,IP!D$2:E$701,2,FALSE)</f>
        <v>1</v>
      </c>
    </row>
    <row r="254" spans="1:4">
      <c r="A254" s="18" t="s">
        <v>73</v>
      </c>
      <c r="B254" s="18" t="s">
        <v>53</v>
      </c>
      <c r="C254" s="152" t="s">
        <v>235</v>
      </c>
      <c r="D254" s="17">
        <f>VLOOKUP(C254,IP!D$2:E$701,2,FALSE)</f>
        <v>1</v>
      </c>
    </row>
    <row r="255" spans="1:4">
      <c r="A255" s="18" t="s">
        <v>79</v>
      </c>
      <c r="B255" s="18" t="s">
        <v>48</v>
      </c>
      <c r="C255" s="156" t="s">
        <v>326</v>
      </c>
      <c r="D255" s="17">
        <f>VLOOKUP(C255,IP!D$2:E$701,2,FALSE)</f>
        <v>1</v>
      </c>
    </row>
    <row r="256" spans="1:4">
      <c r="A256" s="18" t="s">
        <v>79</v>
      </c>
      <c r="B256" s="18" t="s">
        <v>51</v>
      </c>
      <c r="C256" s="156" t="s">
        <v>676</v>
      </c>
      <c r="D256" s="17">
        <f>VLOOKUP(C256,IP!D$2:E$701,2,FALSE)</f>
        <v>1</v>
      </c>
    </row>
    <row r="257" spans="1:4">
      <c r="A257" s="18" t="s">
        <v>79</v>
      </c>
      <c r="B257" s="18" t="s">
        <v>53</v>
      </c>
      <c r="C257" s="156" t="s">
        <v>677</v>
      </c>
      <c r="D257" s="17">
        <f>VLOOKUP(C257,IP!D$2:E$701,2,FALSE)</f>
        <v>1</v>
      </c>
    </row>
    <row r="258" spans="1:4">
      <c r="A258" s="18" t="s">
        <v>78</v>
      </c>
      <c r="B258" s="18" t="s">
        <v>51</v>
      </c>
      <c r="C258" s="152" t="s">
        <v>694</v>
      </c>
      <c r="D258" s="17">
        <f>VLOOKUP(C258,IP!D$2:E$701,2,FALSE)</f>
        <v>1</v>
      </c>
    </row>
    <row r="259" spans="1:4">
      <c r="A259" s="18" t="s">
        <v>823</v>
      </c>
      <c r="B259" s="18" t="s">
        <v>56</v>
      </c>
      <c r="C259" s="154" t="s">
        <v>562</v>
      </c>
      <c r="D259" s="17">
        <f>VLOOKUP(C259,IP!D$2:E$701,2,FALSE)</f>
        <v>1</v>
      </c>
    </row>
    <row r="260" spans="1:4">
      <c r="A260" s="18" t="s">
        <v>829</v>
      </c>
      <c r="B260" s="18" t="s">
        <v>38</v>
      </c>
      <c r="C260" s="152" t="s">
        <v>754</v>
      </c>
      <c r="D260" s="17">
        <f>VLOOKUP(C260,IP!D$2:E$701,2,FALSE)</f>
        <v>0.9</v>
      </c>
    </row>
    <row r="261" spans="1:4">
      <c r="A261" s="18" t="s">
        <v>78</v>
      </c>
      <c r="B261" s="18" t="s">
        <v>41</v>
      </c>
      <c r="C261" s="130" t="s">
        <v>684</v>
      </c>
      <c r="D261" s="17">
        <f>VLOOKUP(C261,IP!D$2:E$701,2,FALSE)</f>
        <v>0.5</v>
      </c>
    </row>
    <row r="262" spans="1:4">
      <c r="A262" s="18" t="s">
        <v>76</v>
      </c>
      <c r="B262" s="18" t="s">
        <v>41</v>
      </c>
      <c r="C262" s="158" t="s">
        <v>296</v>
      </c>
      <c r="D262" s="17">
        <f>VLOOKUP(C262,IP!D$2:E$701,2,FALSE)</f>
        <v>0.5</v>
      </c>
    </row>
    <row r="263" spans="1:4">
      <c r="A263" s="18" t="s">
        <v>822</v>
      </c>
      <c r="B263" s="18" t="s">
        <v>39</v>
      </c>
      <c r="C263" s="152" t="s">
        <v>505</v>
      </c>
      <c r="D263" s="17">
        <f>VLOOKUP(C263,IP!D$2:E$701,2,FALSE)</f>
        <v>0.5</v>
      </c>
    </row>
    <row r="264" spans="1:4">
      <c r="A264" s="18" t="s">
        <v>76</v>
      </c>
      <c r="B264" s="18" t="s">
        <v>42</v>
      </c>
      <c r="C264" s="158" t="s">
        <v>297</v>
      </c>
      <c r="D264" s="17">
        <f>VLOOKUP(C264,IP!D$2:E$701,2,FALSE)</f>
        <v>0</v>
      </c>
    </row>
    <row r="265" spans="1:4">
      <c r="A265" s="18" t="s">
        <v>77</v>
      </c>
      <c r="B265" s="18" t="s">
        <v>36</v>
      </c>
      <c r="C265" s="152" t="s">
        <v>702</v>
      </c>
      <c r="D265" s="17">
        <f>VLOOKUP(C265,IP!D$2:E$701,2,FALSE)</f>
        <v>0</v>
      </c>
    </row>
    <row r="266" spans="1:4">
      <c r="A266" s="18" t="s">
        <v>79</v>
      </c>
      <c r="B266" s="18" t="s">
        <v>36</v>
      </c>
      <c r="C266" s="156" t="s">
        <v>668</v>
      </c>
      <c r="D266" s="17">
        <f>VLOOKUP(C266,IP!D$2:E$701,2,FALSE)</f>
        <v>0</v>
      </c>
    </row>
    <row r="267" spans="1:4">
      <c r="A267" s="18" t="s">
        <v>67</v>
      </c>
      <c r="B267" s="18" t="s">
        <v>40</v>
      </c>
      <c r="C267" s="159" t="s">
        <v>124</v>
      </c>
      <c r="D267" s="17">
        <f>VLOOKUP(C267,IP!D$2:E$701,2,FALSE)</f>
        <v>0</v>
      </c>
    </row>
    <row r="268" spans="1:4">
      <c r="A268" s="18" t="s">
        <v>72</v>
      </c>
      <c r="B268" s="18" t="s">
        <v>46</v>
      </c>
      <c r="C268" s="155" t="s">
        <v>532</v>
      </c>
      <c r="D268" s="17">
        <f>VLOOKUP(C268,IP!D$2:E$701,2,FALSE)</f>
        <v>0</v>
      </c>
    </row>
    <row r="269" spans="1:4">
      <c r="A269" s="18" t="s">
        <v>78</v>
      </c>
      <c r="B269" s="18" t="s">
        <v>43</v>
      </c>
      <c r="C269" s="130" t="s">
        <v>686</v>
      </c>
      <c r="D269" s="17">
        <f>VLOOKUP(C269,IP!D$2:E$701,2,FALSE)</f>
        <v>0</v>
      </c>
    </row>
    <row r="270" spans="1:4">
      <c r="A270" s="18" t="s">
        <v>823</v>
      </c>
      <c r="B270" s="18" t="s">
        <v>38</v>
      </c>
      <c r="C270" s="154" t="s">
        <v>544</v>
      </c>
      <c r="D270" s="17">
        <f>VLOOKUP(C270,IP!D$2:E$701,2,FALSE)</f>
        <v>0</v>
      </c>
    </row>
    <row r="271" spans="1:4">
      <c r="A271" s="18" t="s">
        <v>72</v>
      </c>
      <c r="B271" s="18" t="s">
        <v>42</v>
      </c>
      <c r="C271" s="155" t="s">
        <v>210</v>
      </c>
      <c r="D271" s="17">
        <f>VLOOKUP(C271,IP!D$2:E$701,2,FALSE)</f>
        <v>0</v>
      </c>
    </row>
    <row r="272" spans="1:4">
      <c r="A272" s="18" t="s">
        <v>70</v>
      </c>
      <c r="B272" s="18" t="s">
        <v>39</v>
      </c>
      <c r="C272" s="151" t="s">
        <v>167</v>
      </c>
      <c r="D272" s="17">
        <f>VLOOKUP(C272,IP!D$2:E$701,2,FALSE)</f>
        <v>0</v>
      </c>
    </row>
    <row r="273" spans="1:4">
      <c r="A273" s="18" t="s">
        <v>821</v>
      </c>
      <c r="B273" s="18" t="s">
        <v>36</v>
      </c>
      <c r="C273" s="154" t="s">
        <v>145</v>
      </c>
      <c r="D273" s="17">
        <f>VLOOKUP(C273,IP!D$2:E$701,2,FALSE)</f>
        <v>0</v>
      </c>
    </row>
    <row r="274" spans="1:4">
      <c r="A274" s="18" t="s">
        <v>827</v>
      </c>
      <c r="B274" s="18" t="s">
        <v>38</v>
      </c>
      <c r="C274" s="153" t="s">
        <v>865</v>
      </c>
      <c r="D274" s="17">
        <f>VLOOKUP(C274,IP!D$2:E$701,2,FALSE)</f>
        <v>0</v>
      </c>
    </row>
    <row r="275" spans="1:4">
      <c r="A275" s="18" t="s">
        <v>829</v>
      </c>
      <c r="B275" s="18" t="s">
        <v>50</v>
      </c>
      <c r="C275" s="152" t="s">
        <v>761</v>
      </c>
      <c r="D275" s="17">
        <f>VLOOKUP(C275,IP!D$2:E$701,2,FALSE)</f>
        <v>0</v>
      </c>
    </row>
    <row r="276" spans="1:4">
      <c r="A276" s="18" t="s">
        <v>74</v>
      </c>
      <c r="B276" s="18" t="s">
        <v>46</v>
      </c>
      <c r="C276" s="152" t="s">
        <v>252</v>
      </c>
      <c r="D276" s="17">
        <f>VLOOKUP(C276,IP!D$2:E$701,2,FALSE)</f>
        <v>0</v>
      </c>
    </row>
    <row r="277" spans="1:4">
      <c r="A277" s="18" t="s">
        <v>819</v>
      </c>
      <c r="B277" s="18" t="s">
        <v>58</v>
      </c>
      <c r="C277" s="152" t="s">
        <v>424</v>
      </c>
      <c r="D277" s="17">
        <f>VLOOKUP(C277,IP!D$2:E$701,2,FALSE)</f>
        <v>0</v>
      </c>
    </row>
    <row r="278" spans="1:4">
      <c r="A278" s="18" t="s">
        <v>819</v>
      </c>
      <c r="B278" s="18" t="s">
        <v>39</v>
      </c>
      <c r="C278" s="152" t="s">
        <v>406</v>
      </c>
      <c r="D278" s="17">
        <f>VLOOKUP(C278,IP!D$2:E$701,2,FALSE)</f>
        <v>0</v>
      </c>
    </row>
    <row r="279" spans="1:4">
      <c r="A279" s="18" t="s">
        <v>821</v>
      </c>
      <c r="B279" s="18" t="s">
        <v>39</v>
      </c>
      <c r="C279" s="154" t="s">
        <v>142</v>
      </c>
      <c r="D279" s="17">
        <f>VLOOKUP(C279,IP!D$2:E$701,2,FALSE)</f>
        <v>0</v>
      </c>
    </row>
    <row r="280" spans="1:4">
      <c r="A280" s="18" t="s">
        <v>830</v>
      </c>
      <c r="B280" s="18" t="s">
        <v>36</v>
      </c>
      <c r="C280" s="158" t="s">
        <v>769</v>
      </c>
      <c r="D280" s="17">
        <f>VLOOKUP(C280,IP!D$2:E$701,2,FALSE)</f>
        <v>0</v>
      </c>
    </row>
    <row r="281" spans="1:4">
      <c r="A281" s="18" t="s">
        <v>69</v>
      </c>
      <c r="B281" s="18" t="s">
        <v>46</v>
      </c>
      <c r="C281" s="152" t="s">
        <v>492</v>
      </c>
      <c r="D281" s="17">
        <f>VLOOKUP(C281,IP!D$2:E$701,2,FALSE)</f>
        <v>0</v>
      </c>
    </row>
    <row r="282" spans="1:4">
      <c r="A282" s="18" t="s">
        <v>73</v>
      </c>
      <c r="B282" s="18" t="s">
        <v>43</v>
      </c>
      <c r="C282" s="152" t="s">
        <v>226</v>
      </c>
      <c r="D282" s="17">
        <f>VLOOKUP(C282,IP!D$2:E$701,2,FALSE)</f>
        <v>0</v>
      </c>
    </row>
    <row r="283" spans="1:4">
      <c r="A283" s="18" t="s">
        <v>822</v>
      </c>
      <c r="B283" s="18" t="s">
        <v>46</v>
      </c>
      <c r="C283" s="120" t="s">
        <v>512</v>
      </c>
      <c r="D283" s="17">
        <f>VLOOKUP(C283,IP!D$2:E$701,2,FALSE)</f>
        <v>0</v>
      </c>
    </row>
    <row r="284" spans="1:4">
      <c r="A284" s="18" t="s">
        <v>71</v>
      </c>
      <c r="B284" s="18" t="s">
        <v>44</v>
      </c>
      <c r="C284" s="156" t="s">
        <v>191</v>
      </c>
      <c r="D284" s="17">
        <f>VLOOKUP(C284,IP!D$2:E$701,2,FALSE)</f>
        <v>0</v>
      </c>
    </row>
    <row r="285" spans="1:4">
      <c r="A285" s="18" t="s">
        <v>831</v>
      </c>
      <c r="B285" s="18" t="s">
        <v>40</v>
      </c>
      <c r="C285" s="130" t="s">
        <v>798</v>
      </c>
      <c r="D285" s="17">
        <f>VLOOKUP(C285,IP!D$2:E$701,2,FALSE)</f>
        <v>0</v>
      </c>
    </row>
    <row r="286" spans="1:4">
      <c r="A286" s="18" t="s">
        <v>819</v>
      </c>
      <c r="B286" s="18" t="s">
        <v>41</v>
      </c>
      <c r="C286" s="152" t="s">
        <v>407</v>
      </c>
      <c r="D286" s="17">
        <f>VLOOKUP(C286,IP!D$2:E$701,2,FALSE)</f>
        <v>0</v>
      </c>
    </row>
    <row r="287" spans="1:4">
      <c r="A287" s="18" t="s">
        <v>71</v>
      </c>
      <c r="B287" s="18" t="s">
        <v>52</v>
      </c>
      <c r="C287" s="156" t="s">
        <v>199</v>
      </c>
      <c r="D287" s="17">
        <f>VLOOKUP(C287,IP!D$2:E$701,2,FALSE)</f>
        <v>0</v>
      </c>
    </row>
    <row r="288" spans="1:4">
      <c r="A288" s="18" t="s">
        <v>825</v>
      </c>
      <c r="B288" s="18" t="s">
        <v>52</v>
      </c>
      <c r="C288" s="152" t="s">
        <v>607</v>
      </c>
      <c r="D288" s="17">
        <f>VLOOKUP(C288,IP!D$2:E$701,2,FALSE)</f>
        <v>0</v>
      </c>
    </row>
    <row r="289" spans="1:4">
      <c r="A289" s="18" t="s">
        <v>73</v>
      </c>
      <c r="B289" s="18" t="s">
        <v>46</v>
      </c>
      <c r="C289" s="130" t="s">
        <v>229</v>
      </c>
      <c r="D289" s="17">
        <f>VLOOKUP(C289,IP!D$2:E$701,2,FALSE)</f>
        <v>0</v>
      </c>
    </row>
    <row r="290" spans="1:4">
      <c r="A290" s="18" t="s">
        <v>823</v>
      </c>
      <c r="B290" s="18" t="s">
        <v>39</v>
      </c>
      <c r="C290" s="154" t="s">
        <v>545</v>
      </c>
      <c r="D290" s="17">
        <f>VLOOKUP(C290,IP!D$2:E$701,2,FALSE)</f>
        <v>0</v>
      </c>
    </row>
    <row r="291" spans="1:4">
      <c r="A291" s="18" t="s">
        <v>73</v>
      </c>
      <c r="B291" s="18" t="s">
        <v>56</v>
      </c>
      <c r="C291" s="152" t="s">
        <v>238</v>
      </c>
      <c r="D291" s="17">
        <f>VLOOKUP(C291,IP!D$2:E$701,2,FALSE)</f>
        <v>0</v>
      </c>
    </row>
    <row r="292" spans="1:4">
      <c r="A292" s="18" t="s">
        <v>74</v>
      </c>
      <c r="B292" s="18" t="s">
        <v>56</v>
      </c>
      <c r="C292" s="152" t="s">
        <v>262</v>
      </c>
      <c r="D292" s="17">
        <f>VLOOKUP(C292,IP!D$2:E$701,2,FALSE)</f>
        <v>0</v>
      </c>
    </row>
    <row r="293" spans="1:4">
      <c r="A293" s="18" t="s">
        <v>77</v>
      </c>
      <c r="B293" s="18" t="s">
        <v>58</v>
      </c>
      <c r="C293" s="130" t="s">
        <v>724</v>
      </c>
      <c r="D293" s="17">
        <f>VLOOKUP(C293,IP!D$2:E$701,2,FALSE)</f>
        <v>0</v>
      </c>
    </row>
    <row r="294" spans="1:4">
      <c r="A294" s="18" t="s">
        <v>830</v>
      </c>
      <c r="B294" s="18" t="s">
        <v>57</v>
      </c>
      <c r="C294" s="158" t="s">
        <v>790</v>
      </c>
      <c r="D294" s="17">
        <f>VLOOKUP(C294,IP!D$2:E$701,2,FALSE)</f>
        <v>0</v>
      </c>
    </row>
    <row r="295" spans="1:4">
      <c r="A295" s="18" t="s">
        <v>67</v>
      </c>
      <c r="B295" s="18" t="s">
        <v>55</v>
      </c>
      <c r="C295" s="159" t="s">
        <v>398</v>
      </c>
      <c r="D295" s="17">
        <f>VLOOKUP(C295,IP!D$2:E$701,2,FALSE)</f>
        <v>0</v>
      </c>
    </row>
    <row r="296" spans="1:4">
      <c r="A296" s="18" t="s">
        <v>821</v>
      </c>
      <c r="B296" s="18" t="s">
        <v>53</v>
      </c>
      <c r="C296" s="132" t="s">
        <v>141</v>
      </c>
      <c r="D296" s="17">
        <f>VLOOKUP(C296,IP!D$2:E$701,2,FALSE)</f>
        <v>0</v>
      </c>
    </row>
    <row r="297" spans="1:4">
      <c r="A297" s="18" t="s">
        <v>65</v>
      </c>
      <c r="B297" s="18" t="s">
        <v>58</v>
      </c>
      <c r="C297" s="156" t="s">
        <v>103</v>
      </c>
      <c r="D297" s="17">
        <f>VLOOKUP(C297,IP!D$2:E$701,2,FALSE)</f>
        <v>0</v>
      </c>
    </row>
    <row r="298" spans="1:4">
      <c r="A298" s="18" t="s">
        <v>77</v>
      </c>
      <c r="B298" s="18" t="s">
        <v>51</v>
      </c>
      <c r="C298" s="130" t="s">
        <v>717</v>
      </c>
      <c r="D298" s="17">
        <f>VLOOKUP(C298,IP!D$2:E$701,2,FALSE)</f>
        <v>0</v>
      </c>
    </row>
    <row r="299" spans="1:4">
      <c r="A299" s="18" t="s">
        <v>76</v>
      </c>
      <c r="B299" s="18" t="s">
        <v>50</v>
      </c>
      <c r="C299" s="158" t="s">
        <v>305</v>
      </c>
      <c r="D299" s="17">
        <f>VLOOKUP(C299,IP!D$2:E$701,2,FALSE)</f>
        <v>0</v>
      </c>
    </row>
    <row r="300" spans="1:4">
      <c r="A300" s="18" t="s">
        <v>819</v>
      </c>
      <c r="B300" s="18" t="s">
        <v>56</v>
      </c>
      <c r="C300" s="130" t="s">
        <v>422</v>
      </c>
      <c r="D300" s="17">
        <f>VLOOKUP(C300,IP!D$2:E$701,2,FALSE)</f>
        <v>0</v>
      </c>
    </row>
    <row r="301" spans="1:4">
      <c r="A301" s="18" t="s">
        <v>69</v>
      </c>
      <c r="B301" s="18" t="s">
        <v>58</v>
      </c>
      <c r="C301" s="130" t="s">
        <v>500</v>
      </c>
      <c r="D301" s="17">
        <f>VLOOKUP(C301,IP!D$2:E$701,2,FALSE)</f>
        <v>0</v>
      </c>
    </row>
    <row r="302" spans="1:4">
      <c r="A302" s="18" t="s">
        <v>820</v>
      </c>
      <c r="B302" s="18" t="s">
        <v>46</v>
      </c>
      <c r="C302" s="157" t="s">
        <v>446</v>
      </c>
      <c r="D302" s="17">
        <f>VLOOKUP(C302,IP!D$2:E$701,2,FALSE)</f>
        <v>0</v>
      </c>
    </row>
    <row r="303" spans="1:4">
      <c r="A303" s="18" t="s">
        <v>68</v>
      </c>
      <c r="B303" s="18" t="s">
        <v>57</v>
      </c>
      <c r="C303" s="151" t="s">
        <v>137</v>
      </c>
      <c r="D303" s="17">
        <f>VLOOKUP(C303,IP!D$2:E$701,2,FALSE)</f>
        <v>0</v>
      </c>
    </row>
    <row r="304" spans="1:4">
      <c r="A304" s="18" t="s">
        <v>828</v>
      </c>
      <c r="B304" s="18" t="s">
        <v>43</v>
      </c>
      <c r="C304" s="130" t="s">
        <v>734</v>
      </c>
      <c r="D304" s="17">
        <f>VLOOKUP(C304,IP!D$2:E$701,2,FALSE)</f>
        <v>0</v>
      </c>
    </row>
    <row r="305" spans="1:4">
      <c r="A305" s="18" t="s">
        <v>73</v>
      </c>
      <c r="B305" s="18" t="s">
        <v>39</v>
      </c>
      <c r="C305" s="120" t="s">
        <v>222</v>
      </c>
      <c r="D305" s="17">
        <f>VLOOKUP(C305,IP!D$2:E$701,2,FALSE)</f>
        <v>0</v>
      </c>
    </row>
    <row r="306" spans="1:4">
      <c r="A306" s="18" t="s">
        <v>823</v>
      </c>
      <c r="B306" s="18" t="s">
        <v>52</v>
      </c>
      <c r="C306" s="154" t="s">
        <v>558</v>
      </c>
      <c r="D306" s="17">
        <f>VLOOKUP(C306,IP!D$2:E$701,2,FALSE)</f>
        <v>0</v>
      </c>
    </row>
    <row r="307" spans="1:4">
      <c r="A307" s="18" t="s">
        <v>77</v>
      </c>
      <c r="B307" s="18" t="s">
        <v>49</v>
      </c>
      <c r="C307" s="152" t="s">
        <v>715</v>
      </c>
      <c r="D307" s="17">
        <f>VLOOKUP(C307,IP!D$2:E$701,2,FALSE)</f>
        <v>0</v>
      </c>
    </row>
    <row r="308" spans="1:4">
      <c r="A308" s="18" t="s">
        <v>65</v>
      </c>
      <c r="B308" s="18" t="s">
        <v>56</v>
      </c>
      <c r="C308" s="156" t="s">
        <v>101</v>
      </c>
      <c r="D308" s="17">
        <f>VLOOKUP(C308,IP!D$2:E$701,2,FALSE)</f>
        <v>0</v>
      </c>
    </row>
    <row r="309" spans="1:4">
      <c r="A309" s="18" t="s">
        <v>78</v>
      </c>
      <c r="B309" s="18" t="s">
        <v>53</v>
      </c>
      <c r="C309" s="130" t="s">
        <v>696</v>
      </c>
      <c r="D309" s="17">
        <f>VLOOKUP(C309,IP!D$2:E$701,2,FALSE)</f>
        <v>0</v>
      </c>
    </row>
    <row r="310" spans="1:4">
      <c r="A310" s="18" t="s">
        <v>75</v>
      </c>
      <c r="B310" s="18" t="s">
        <v>54</v>
      </c>
      <c r="C310" s="160" t="s">
        <v>284</v>
      </c>
      <c r="D310" s="17">
        <f>VLOOKUP(C310,IP!D$2:E$701,2,FALSE)</f>
        <v>0</v>
      </c>
    </row>
    <row r="311" spans="1:4">
      <c r="A311" s="18" t="s">
        <v>67</v>
      </c>
      <c r="B311" s="18" t="s">
        <v>54</v>
      </c>
      <c r="C311" s="159" t="s">
        <v>397</v>
      </c>
      <c r="D311" s="17">
        <f>VLOOKUP(C311,IP!D$2:E$701,2,FALSE)</f>
        <v>0</v>
      </c>
    </row>
    <row r="312" spans="1:4">
      <c r="A312" s="18" t="s">
        <v>829</v>
      </c>
      <c r="B312" s="18" t="s">
        <v>53</v>
      </c>
      <c r="C312" s="152" t="s">
        <v>339</v>
      </c>
      <c r="D312" s="17">
        <f>VLOOKUP(C312,IP!D$2:E$701,2,FALSE)</f>
        <v>0</v>
      </c>
    </row>
    <row r="313" spans="1:4">
      <c r="A313" s="18" t="s">
        <v>831</v>
      </c>
      <c r="B313" s="18" t="s">
        <v>53</v>
      </c>
      <c r="C313" s="130" t="s">
        <v>811</v>
      </c>
      <c r="D313" s="17">
        <f>VLOOKUP(C313,IP!D$2:E$701,2,FALSE)</f>
        <v>0</v>
      </c>
    </row>
    <row r="314" spans="1:4">
      <c r="A314" s="18" t="s">
        <v>65</v>
      </c>
      <c r="B314" s="18" t="s">
        <v>54</v>
      </c>
      <c r="C314" s="156" t="s">
        <v>99</v>
      </c>
      <c r="D314" s="17">
        <f>VLOOKUP(C314,IP!D$2:E$701,2,FALSE)</f>
        <v>0</v>
      </c>
    </row>
    <row r="315" spans="1:4">
      <c r="A315" s="18" t="s">
        <v>823</v>
      </c>
      <c r="B315" s="18" t="s">
        <v>50</v>
      </c>
      <c r="C315" s="132" t="s">
        <v>556</v>
      </c>
      <c r="D315" s="17">
        <f>VLOOKUP(C315,IP!D$2:E$701,2,FALSE)</f>
        <v>0</v>
      </c>
    </row>
    <row r="316" spans="1:4">
      <c r="A316" s="18" t="s">
        <v>823</v>
      </c>
      <c r="B316" s="18" t="s">
        <v>51</v>
      </c>
      <c r="C316" s="154" t="s">
        <v>557</v>
      </c>
      <c r="D316" s="17">
        <f>VLOOKUP(C316,IP!D$2:E$701,2,FALSE)</f>
        <v>0</v>
      </c>
    </row>
    <row r="317" spans="1:4">
      <c r="A317" s="18" t="s">
        <v>827</v>
      </c>
      <c r="B317" s="18" t="s">
        <v>53</v>
      </c>
      <c r="C317" s="153" t="s">
        <v>659</v>
      </c>
      <c r="D317" s="17">
        <f>VLOOKUP(C317,IP!D$2:E$701,2,FALSE)</f>
        <v>0</v>
      </c>
    </row>
    <row r="318" spans="1:4">
      <c r="A318" s="18" t="s">
        <v>828</v>
      </c>
      <c r="B318" s="18" t="s">
        <v>52</v>
      </c>
      <c r="C318" s="130" t="s">
        <v>743</v>
      </c>
      <c r="D318" s="17">
        <f>VLOOKUP(C318,IP!D$2:E$701,2,FALSE)</f>
        <v>0</v>
      </c>
    </row>
    <row r="319" spans="1:4">
      <c r="A319" s="18" t="s">
        <v>831</v>
      </c>
      <c r="B319" s="18" t="s">
        <v>49</v>
      </c>
      <c r="C319" s="130" t="s">
        <v>807</v>
      </c>
      <c r="D319" s="17">
        <f>VLOOKUP(C319,IP!D$2:E$701,2,FALSE)</f>
        <v>0</v>
      </c>
    </row>
    <row r="320" spans="1:4">
      <c r="A320" s="18" t="s">
        <v>826</v>
      </c>
      <c r="B320" s="18" t="s">
        <v>55</v>
      </c>
      <c r="C320" s="130" t="s">
        <v>633</v>
      </c>
      <c r="D320" s="17">
        <f>VLOOKUP(C320,IP!D$2:E$701,2,FALSE)</f>
        <v>0</v>
      </c>
    </row>
    <row r="321" spans="1:4">
      <c r="A321" s="18" t="s">
        <v>68</v>
      </c>
      <c r="B321" s="18" t="s">
        <v>48</v>
      </c>
      <c r="C321" s="151" t="s">
        <v>468</v>
      </c>
      <c r="D321" s="17">
        <f>VLOOKUP(C321,IP!D$2:E$701,2,FALSE)</f>
        <v>0</v>
      </c>
    </row>
    <row r="322" spans="1:4">
      <c r="A322" s="18" t="s">
        <v>822</v>
      </c>
      <c r="B322" s="18" t="s">
        <v>52</v>
      </c>
      <c r="C322" s="152" t="s">
        <v>518</v>
      </c>
      <c r="D322" s="17">
        <f>VLOOKUP(C322,IP!D$2:E$701,2,FALSE)</f>
        <v>0</v>
      </c>
    </row>
    <row r="323" spans="1:4">
      <c r="A323" s="18" t="s">
        <v>820</v>
      </c>
      <c r="B323" s="18" t="s">
        <v>52</v>
      </c>
      <c r="C323" s="157" t="s">
        <v>452</v>
      </c>
      <c r="D323" s="17">
        <f>VLOOKUP(C323,IP!D$2:E$701,2,FALSE)</f>
        <v>0</v>
      </c>
    </row>
    <row r="324" spans="1:4">
      <c r="A324" s="18" t="s">
        <v>829</v>
      </c>
      <c r="B324" s="18" t="s">
        <v>48</v>
      </c>
      <c r="C324" s="130" t="s">
        <v>760</v>
      </c>
      <c r="D324" s="17">
        <f>VLOOKUP(C324,IP!D$2:E$701,2,FALSE)</f>
        <v>0</v>
      </c>
    </row>
    <row r="325" spans="1:4">
      <c r="A325" s="18" t="s">
        <v>67</v>
      </c>
      <c r="B325" s="18" t="s">
        <v>51</v>
      </c>
      <c r="C325" s="159" t="s">
        <v>395</v>
      </c>
      <c r="D325" s="17">
        <f>VLOOKUP(C325,IP!D$2:E$701,2,FALSE)</f>
        <v>0</v>
      </c>
    </row>
    <row r="326" spans="1:4">
      <c r="A326" s="18" t="s">
        <v>75</v>
      </c>
      <c r="B326" s="18" t="s">
        <v>51</v>
      </c>
      <c r="C326" s="160" t="s">
        <v>281</v>
      </c>
      <c r="D326" s="17">
        <f>VLOOKUP(C326,IP!D$2:E$701,2,FALSE)</f>
        <v>0</v>
      </c>
    </row>
    <row r="327" spans="1:4">
      <c r="A327" s="18" t="s">
        <v>65</v>
      </c>
      <c r="B327" s="18" t="s">
        <v>51</v>
      </c>
      <c r="C327" s="156" t="s">
        <v>96</v>
      </c>
      <c r="D327" s="17">
        <f>VLOOKUP(C327,IP!D$2:E$701,2,FALSE)</f>
        <v>0</v>
      </c>
    </row>
    <row r="328" spans="1:4">
      <c r="A328" s="18" t="s">
        <v>77</v>
      </c>
      <c r="B328" s="18" t="s">
        <v>38</v>
      </c>
      <c r="C328" s="152" t="s">
        <v>704</v>
      </c>
      <c r="D328" s="17">
        <f>VLOOKUP(C328,IP!D$2:E$701,2,FALSE)</f>
        <v>0</v>
      </c>
    </row>
    <row r="329" spans="1:4">
      <c r="A329" s="18" t="s">
        <v>78</v>
      </c>
      <c r="B329" s="18" t="s">
        <v>52</v>
      </c>
      <c r="C329" s="152" t="s">
        <v>695</v>
      </c>
      <c r="D329" s="17">
        <f>VLOOKUP(C329,IP!D$2:E$701,2,FALSE)</f>
        <v>0</v>
      </c>
    </row>
    <row r="330" spans="1:4">
      <c r="A330" s="18" t="s">
        <v>821</v>
      </c>
      <c r="B330" s="18" t="s">
        <v>45</v>
      </c>
      <c r="C330" s="154" t="s">
        <v>146</v>
      </c>
      <c r="D330" s="17">
        <f>VLOOKUP(C330,IP!D$2:E$701,2,FALSE)</f>
        <v>0</v>
      </c>
    </row>
    <row r="331" spans="1:4">
      <c r="A331" s="18" t="s">
        <v>824</v>
      </c>
      <c r="B331" s="18" t="s">
        <v>39</v>
      </c>
      <c r="C331" s="152" t="s">
        <v>570</v>
      </c>
      <c r="D331" s="17">
        <f>VLOOKUP(C331,IP!D$2:E$701,2,FALSE)</f>
        <v>0</v>
      </c>
    </row>
    <row r="332" spans="1:4">
      <c r="A332" s="18" t="s">
        <v>819</v>
      </c>
      <c r="B332" s="18" t="s">
        <v>46</v>
      </c>
      <c r="C332" s="130" t="s">
        <v>412</v>
      </c>
      <c r="D332" s="17">
        <f>VLOOKUP(C332,IP!D$2:E$701,2,FALSE)</f>
        <v>0</v>
      </c>
    </row>
    <row r="333" spans="1:4">
      <c r="A333" s="18" t="s">
        <v>827</v>
      </c>
      <c r="B333" s="18" t="s">
        <v>60</v>
      </c>
      <c r="C333" s="153" t="s">
        <v>666</v>
      </c>
      <c r="D333" s="17">
        <f>VLOOKUP(C333,IP!D$2:E$701,2,FALSE)</f>
        <v>0</v>
      </c>
    </row>
    <row r="334" spans="1:4">
      <c r="A334" s="18" t="s">
        <v>830</v>
      </c>
      <c r="B334" s="18" t="s">
        <v>50</v>
      </c>
      <c r="C334" s="158" t="s">
        <v>783</v>
      </c>
      <c r="D334" s="17">
        <f>VLOOKUP(C334,IP!D$2:E$701,2,FALSE)</f>
        <v>0</v>
      </c>
    </row>
    <row r="335" spans="1:4">
      <c r="A335" s="18" t="s">
        <v>70</v>
      </c>
      <c r="B335" s="18" t="s">
        <v>54</v>
      </c>
      <c r="C335" s="151" t="s">
        <v>486</v>
      </c>
      <c r="D335" s="17">
        <f>VLOOKUP(C335,IP!D$2:E$701,2,FALSE)</f>
        <v>0</v>
      </c>
    </row>
    <row r="336" spans="1:4">
      <c r="A336" s="18" t="s">
        <v>823</v>
      </c>
      <c r="B336" s="18" t="s">
        <v>53</v>
      </c>
      <c r="C336" s="154" t="s">
        <v>559</v>
      </c>
      <c r="D336" s="17">
        <f>VLOOKUP(C336,IP!D$2:E$701,2,FALSE)</f>
        <v>0</v>
      </c>
    </row>
    <row r="337" spans="1:4">
      <c r="A337" s="18" t="s">
        <v>78</v>
      </c>
      <c r="B337" s="18" t="s">
        <v>55</v>
      </c>
      <c r="C337" s="152" t="s">
        <v>319</v>
      </c>
      <c r="D337" s="17">
        <f>VLOOKUP(C337,IP!D$2:E$701,2,FALSE)</f>
        <v>0</v>
      </c>
    </row>
    <row r="338" spans="1:4">
      <c r="A338" s="18" t="s">
        <v>820</v>
      </c>
      <c r="B338" s="18" t="s">
        <v>54</v>
      </c>
      <c r="C338" s="157" t="s">
        <v>454</v>
      </c>
      <c r="D338" s="17">
        <f>VLOOKUP(C338,IP!D$2:E$701,2,FALSE)</f>
        <v>0</v>
      </c>
    </row>
    <row r="339" spans="1:4">
      <c r="A339" s="18" t="s">
        <v>67</v>
      </c>
      <c r="B339" s="18" t="s">
        <v>50</v>
      </c>
      <c r="C339" s="159" t="s">
        <v>394</v>
      </c>
      <c r="D339" s="17">
        <f>VLOOKUP(C339,IP!D$2:E$701,2,FALSE)</f>
        <v>0</v>
      </c>
    </row>
    <row r="340" spans="1:4">
      <c r="A340" s="18" t="s">
        <v>68</v>
      </c>
      <c r="B340" s="18" t="s">
        <v>44</v>
      </c>
      <c r="C340" s="151" t="s">
        <v>465</v>
      </c>
      <c r="D340" s="17">
        <f>VLOOKUP(C340,IP!D$2:E$701,2,FALSE)</f>
        <v>0</v>
      </c>
    </row>
    <row r="341" spans="1:4">
      <c r="A341" s="18" t="s">
        <v>65</v>
      </c>
      <c r="B341" s="18" t="s">
        <v>40</v>
      </c>
      <c r="C341" s="156" t="s">
        <v>85</v>
      </c>
      <c r="D341" s="17">
        <f>VLOOKUP(C341,IP!D$2:E$701,2,FALSE)</f>
        <v>0</v>
      </c>
    </row>
    <row r="342" spans="1:4">
      <c r="A342" s="18" t="s">
        <v>831</v>
      </c>
      <c r="B342" s="18" t="s">
        <v>41</v>
      </c>
      <c r="C342" s="152" t="s">
        <v>799</v>
      </c>
      <c r="D342" s="17">
        <f>VLOOKUP(C342,IP!D$2:E$701,2,FALSE)</f>
        <v>0</v>
      </c>
    </row>
    <row r="343" spans="1:4">
      <c r="A343" s="18" t="s">
        <v>70</v>
      </c>
      <c r="B343" s="18" t="s">
        <v>47</v>
      </c>
      <c r="C343" s="151" t="s">
        <v>172</v>
      </c>
      <c r="D343" s="17">
        <f>VLOOKUP(C343,IP!D$2:E$701,2,FALSE)</f>
        <v>0</v>
      </c>
    </row>
    <row r="344" spans="1:4">
      <c r="A344" s="18" t="s">
        <v>74</v>
      </c>
      <c r="B344" s="18" t="s">
        <v>40</v>
      </c>
      <c r="C344" s="130" t="s">
        <v>246</v>
      </c>
      <c r="D344" s="17">
        <f>VLOOKUP(C344,IP!D$2:E$701,2,FALSE)</f>
        <v>0</v>
      </c>
    </row>
    <row r="345" spans="1:4">
      <c r="A345" s="18" t="s">
        <v>829</v>
      </c>
      <c r="B345" s="18" t="s">
        <v>49</v>
      </c>
      <c r="C345" s="152" t="s">
        <v>335</v>
      </c>
      <c r="D345" s="17">
        <f>VLOOKUP(C345,IP!D$2:E$701,2,FALSE)</f>
        <v>0</v>
      </c>
    </row>
    <row r="346" spans="1:4">
      <c r="A346" s="18" t="s">
        <v>73</v>
      </c>
      <c r="B346" s="18" t="s">
        <v>37</v>
      </c>
      <c r="C346" s="152" t="s">
        <v>220</v>
      </c>
      <c r="D346" s="17">
        <f>VLOOKUP(C346,IP!D$2:E$701,2,FALSE)</f>
        <v>0</v>
      </c>
    </row>
    <row r="347" spans="1:4">
      <c r="A347" s="18" t="s">
        <v>68</v>
      </c>
      <c r="B347" s="18" t="s">
        <v>53</v>
      </c>
      <c r="C347" s="151" t="s">
        <v>135</v>
      </c>
      <c r="D347" s="17">
        <f>VLOOKUP(C347,IP!D$2:E$701,2,FALSE)</f>
        <v>0</v>
      </c>
    </row>
    <row r="348" spans="1:4">
      <c r="A348" s="18" t="s">
        <v>825</v>
      </c>
      <c r="B348" s="18" t="s">
        <v>57</v>
      </c>
      <c r="C348" s="152" t="s">
        <v>612</v>
      </c>
      <c r="D348" s="17">
        <f>VLOOKUP(C348,IP!D$2:E$701,2,FALSE)</f>
        <v>0</v>
      </c>
    </row>
    <row r="349" spans="1:4">
      <c r="A349" s="18" t="s">
        <v>827</v>
      </c>
      <c r="B349" s="18" t="s">
        <v>48</v>
      </c>
      <c r="C349" s="153" t="s">
        <v>654</v>
      </c>
      <c r="D349" s="17">
        <f>VLOOKUP(C349,IP!D$2:E$701,2,FALSE)</f>
        <v>0</v>
      </c>
    </row>
    <row r="350" spans="1:4">
      <c r="A350" s="18" t="s">
        <v>830</v>
      </c>
      <c r="B350" s="18" t="s">
        <v>41</v>
      </c>
      <c r="C350" s="158" t="s">
        <v>774</v>
      </c>
      <c r="D350" s="17">
        <f>VLOOKUP(C350,IP!D$2:E$701,2,FALSE)</f>
        <v>0</v>
      </c>
    </row>
    <row r="351" spans="1:4">
      <c r="A351" s="18" t="s">
        <v>72</v>
      </c>
      <c r="B351" s="18" t="s">
        <v>51</v>
      </c>
      <c r="C351" s="155" t="s">
        <v>212</v>
      </c>
      <c r="D351" s="17">
        <f>VLOOKUP(C351,IP!D$2:E$701,2,FALSE)</f>
        <v>0</v>
      </c>
    </row>
    <row r="352" spans="1:4">
      <c r="A352" s="18" t="s">
        <v>72</v>
      </c>
      <c r="B352" s="18" t="s">
        <v>54</v>
      </c>
      <c r="C352" s="155" t="s">
        <v>537</v>
      </c>
      <c r="D352" s="17">
        <f>VLOOKUP(C352,IP!D$2:E$701,2,FALSE)</f>
        <v>0</v>
      </c>
    </row>
    <row r="353" spans="1:4">
      <c r="A353" s="18" t="s">
        <v>74</v>
      </c>
      <c r="B353" s="18" t="s">
        <v>41</v>
      </c>
      <c r="C353" s="152" t="s">
        <v>247</v>
      </c>
      <c r="D353" s="17">
        <f>VLOOKUP(C353,IP!D$2:E$701,2,FALSE)</f>
        <v>0</v>
      </c>
    </row>
    <row r="354" spans="1:4">
      <c r="A354" s="18" t="s">
        <v>824</v>
      </c>
      <c r="B354" s="18" t="s">
        <v>58</v>
      </c>
      <c r="C354" s="130" t="s">
        <v>589</v>
      </c>
      <c r="D354" s="17">
        <f>VLOOKUP(C354,IP!D$2:E$701,2,FALSE)</f>
        <v>0</v>
      </c>
    </row>
    <row r="355" spans="1:4">
      <c r="A355" s="18" t="s">
        <v>824</v>
      </c>
      <c r="B355" s="18" t="s">
        <v>52</v>
      </c>
      <c r="C355" s="130" t="s">
        <v>583</v>
      </c>
      <c r="D355" s="17">
        <f>VLOOKUP(C355,IP!D$2:E$701,2,FALSE)</f>
        <v>0</v>
      </c>
    </row>
    <row r="356" spans="1:4">
      <c r="A356" s="18" t="s">
        <v>831</v>
      </c>
      <c r="B356" s="18" t="s">
        <v>47</v>
      </c>
      <c r="C356" s="152" t="s">
        <v>805</v>
      </c>
      <c r="D356" s="17">
        <f>VLOOKUP(C356,IP!D$2:E$701,2,FALSE)</f>
        <v>0</v>
      </c>
    </row>
    <row r="357" spans="1:4">
      <c r="A357" s="18" t="s">
        <v>72</v>
      </c>
      <c r="B357" s="18" t="s">
        <v>57</v>
      </c>
      <c r="C357" s="155" t="s">
        <v>538</v>
      </c>
      <c r="D357" s="17">
        <f>VLOOKUP(C357,IP!D$2:E$701,2,FALSE)</f>
        <v>0</v>
      </c>
    </row>
    <row r="358" spans="1:4">
      <c r="A358" s="18" t="s">
        <v>78</v>
      </c>
      <c r="B358" s="18" t="s">
        <v>39</v>
      </c>
      <c r="C358" s="152" t="s">
        <v>683</v>
      </c>
      <c r="D358" s="17">
        <f>VLOOKUP(C358,IP!D$2:E$701,2,FALSE)</f>
        <v>0</v>
      </c>
    </row>
    <row r="359" spans="1:4">
      <c r="A359" s="18" t="s">
        <v>826</v>
      </c>
      <c r="B359" s="18" t="s">
        <v>40</v>
      </c>
      <c r="C359" s="152" t="s">
        <v>619</v>
      </c>
      <c r="D359" s="17">
        <f>VLOOKUP(C359,IP!D$2:E$701,2,FALSE)</f>
        <v>0</v>
      </c>
    </row>
    <row r="360" spans="1:4">
      <c r="A360" s="18" t="s">
        <v>827</v>
      </c>
      <c r="B360" s="18" t="s">
        <v>45</v>
      </c>
      <c r="C360" s="153" t="s">
        <v>651</v>
      </c>
      <c r="D360" s="17">
        <f>VLOOKUP(C360,IP!D$2:E$701,2,FALSE)</f>
        <v>0</v>
      </c>
    </row>
    <row r="361" spans="1:4">
      <c r="A361" s="18" t="s">
        <v>74</v>
      </c>
      <c r="B361" s="18" t="s">
        <v>54</v>
      </c>
      <c r="C361" s="152" t="s">
        <v>260</v>
      </c>
      <c r="D361" s="17">
        <f>VLOOKUP(C361,IP!D$2:E$701,2,FALSE)</f>
        <v>0</v>
      </c>
    </row>
    <row r="362" spans="1:4">
      <c r="A362" s="18" t="s">
        <v>68</v>
      </c>
      <c r="B362" s="18" t="s">
        <v>49</v>
      </c>
      <c r="C362" s="151" t="s">
        <v>131</v>
      </c>
      <c r="D362" s="17">
        <f>VLOOKUP(C362,IP!D$2:E$701,2,FALSE)</f>
        <v>0</v>
      </c>
    </row>
    <row r="363" spans="1:4">
      <c r="A363" s="18" t="s">
        <v>70</v>
      </c>
      <c r="B363" s="18" t="s">
        <v>37</v>
      </c>
      <c r="C363" s="151" t="s">
        <v>165</v>
      </c>
      <c r="D363" s="17">
        <f>VLOOKUP(C363,IP!D$2:E$701,2,FALSE)</f>
        <v>0</v>
      </c>
    </row>
    <row r="364" spans="1:4">
      <c r="A364" s="18" t="s">
        <v>820</v>
      </c>
      <c r="B364" s="18" t="s">
        <v>47</v>
      </c>
      <c r="C364" s="157" t="s">
        <v>447</v>
      </c>
      <c r="D364" s="17">
        <f>VLOOKUP(C364,IP!D$2:E$701,2,FALSE)</f>
        <v>0</v>
      </c>
    </row>
    <row r="365" spans="1:4">
      <c r="A365" s="18" t="s">
        <v>830</v>
      </c>
      <c r="B365" s="18" t="s">
        <v>60</v>
      </c>
      <c r="C365" s="158" t="s">
        <v>793</v>
      </c>
      <c r="D365" s="17">
        <f>VLOOKUP(C365,IP!D$2:E$701,2,FALSE)</f>
        <v>0</v>
      </c>
    </row>
    <row r="366" spans="1:4">
      <c r="A366" s="18" t="s">
        <v>826</v>
      </c>
      <c r="B366" s="18" t="s">
        <v>47</v>
      </c>
      <c r="C366" s="152" t="s">
        <v>63</v>
      </c>
      <c r="D366" s="17">
        <f>VLOOKUP(C366,IP!D$2:E$701,2,FALSE)</f>
        <v>0</v>
      </c>
    </row>
    <row r="367" spans="1:4">
      <c r="A367" s="18" t="s">
        <v>70</v>
      </c>
      <c r="B367" s="18" t="s">
        <v>49</v>
      </c>
      <c r="C367" s="151" t="s">
        <v>174</v>
      </c>
      <c r="D367" s="17">
        <f>VLOOKUP(C367,IP!D$2:E$701,2,FALSE)</f>
        <v>0</v>
      </c>
    </row>
    <row r="368" spans="1:4">
      <c r="A368" s="18" t="s">
        <v>72</v>
      </c>
      <c r="B368" s="18" t="s">
        <v>52</v>
      </c>
      <c r="C368" s="155" t="s">
        <v>213</v>
      </c>
      <c r="D368" s="17">
        <f>VLOOKUP(C368,IP!D$2:E$701,2,FALSE)</f>
        <v>0</v>
      </c>
    </row>
    <row r="369" spans="1:4">
      <c r="A369" s="18" t="s">
        <v>72</v>
      </c>
      <c r="B369" s="18" t="s">
        <v>44</v>
      </c>
      <c r="C369" s="155" t="s">
        <v>531</v>
      </c>
      <c r="D369" s="17">
        <f>VLOOKUP(C369,IP!D$2:E$701,2,FALSE)</f>
        <v>0</v>
      </c>
    </row>
    <row r="370" spans="1:4">
      <c r="A370" s="18" t="s">
        <v>829</v>
      </c>
      <c r="B370" s="18" t="s">
        <v>56</v>
      </c>
      <c r="C370" s="130" t="s">
        <v>765</v>
      </c>
      <c r="D370" s="17">
        <f>VLOOKUP(C370,IP!D$2:E$701,2,FALSE)</f>
        <v>0</v>
      </c>
    </row>
    <row r="371" spans="1:4">
      <c r="A371" s="18" t="s">
        <v>822</v>
      </c>
      <c r="B371" s="18" t="s">
        <v>51</v>
      </c>
      <c r="C371" s="130" t="s">
        <v>517</v>
      </c>
      <c r="D371" s="17">
        <f>VLOOKUP(C371,IP!D$2:E$701,2,FALSE)</f>
        <v>0</v>
      </c>
    </row>
    <row r="372" spans="1:4">
      <c r="A372" s="18" t="s">
        <v>821</v>
      </c>
      <c r="B372" s="18" t="s">
        <v>56</v>
      </c>
      <c r="C372" s="154" t="s">
        <v>479</v>
      </c>
      <c r="D372" s="17">
        <f>VLOOKUP(C372,IP!D$2:E$701,2,FALSE)</f>
        <v>0</v>
      </c>
    </row>
    <row r="373" spans="1:4">
      <c r="A373" s="18" t="s">
        <v>73</v>
      </c>
      <c r="B373" s="18" t="s">
        <v>47</v>
      </c>
      <c r="C373" s="152" t="s">
        <v>230</v>
      </c>
      <c r="D373" s="17">
        <f>VLOOKUP(C373,IP!D$2:E$701,2,FALSE)</f>
        <v>0</v>
      </c>
    </row>
    <row r="374" spans="1:4">
      <c r="A374" s="18" t="s">
        <v>820</v>
      </c>
      <c r="B374" s="18" t="s">
        <v>37</v>
      </c>
      <c r="C374" s="157" t="s">
        <v>437</v>
      </c>
      <c r="D374" s="17">
        <f>VLOOKUP(C374,IP!D$2:E$701,2,FALSE)</f>
        <v>0</v>
      </c>
    </row>
    <row r="375" spans="1:4">
      <c r="A375" s="18" t="s">
        <v>820</v>
      </c>
      <c r="B375" s="18" t="s">
        <v>44</v>
      </c>
      <c r="C375" s="157" t="s">
        <v>444</v>
      </c>
      <c r="D375" s="17">
        <f>VLOOKUP(C375,IP!D$2:E$701,2,FALSE)</f>
        <v>0</v>
      </c>
    </row>
    <row r="376" spans="1:4">
      <c r="A376" s="18" t="s">
        <v>823</v>
      </c>
      <c r="B376" s="18" t="s">
        <v>58</v>
      </c>
      <c r="C376" s="154" t="s">
        <v>564</v>
      </c>
      <c r="D376" s="17">
        <f>VLOOKUP(C376,IP!D$2:E$701,2,FALSE)</f>
        <v>0</v>
      </c>
    </row>
    <row r="377" spans="1:4">
      <c r="A377" s="18" t="s">
        <v>820</v>
      </c>
      <c r="B377" s="18" t="s">
        <v>45</v>
      </c>
      <c r="C377" s="157" t="s">
        <v>445</v>
      </c>
      <c r="D377" s="17">
        <f>VLOOKUP(C377,IP!D$2:E$701,2,FALSE)</f>
        <v>0</v>
      </c>
    </row>
    <row r="378" spans="1:4">
      <c r="A378" s="18" t="s">
        <v>828</v>
      </c>
      <c r="B378" s="18" t="s">
        <v>57</v>
      </c>
      <c r="C378" s="130" t="s">
        <v>748</v>
      </c>
      <c r="D378" s="17">
        <f>VLOOKUP(C378,IP!D$2:E$701,2,FALSE)</f>
        <v>0</v>
      </c>
    </row>
    <row r="379" spans="1:4">
      <c r="A379" s="18" t="s">
        <v>828</v>
      </c>
      <c r="B379" s="18" t="s">
        <v>51</v>
      </c>
      <c r="C379" s="152" t="s">
        <v>742</v>
      </c>
      <c r="D379" s="17">
        <f>VLOOKUP(C379,IP!D$2:E$701,2,FALSE)</f>
        <v>0</v>
      </c>
    </row>
    <row r="380" spans="1:4">
      <c r="A380" s="18" t="s">
        <v>828</v>
      </c>
      <c r="B380" s="18" t="s">
        <v>50</v>
      </c>
      <c r="C380" s="130" t="s">
        <v>741</v>
      </c>
      <c r="D380" s="17">
        <f>VLOOKUP(C380,IP!D$2:E$701,2,FALSE)</f>
        <v>0</v>
      </c>
    </row>
    <row r="381" spans="1:4">
      <c r="A381" s="18" t="s">
        <v>828</v>
      </c>
      <c r="B381" s="18" t="s">
        <v>55</v>
      </c>
      <c r="C381" s="130" t="s">
        <v>746</v>
      </c>
      <c r="D381" s="17">
        <f>VLOOKUP(C381,IP!D$2:E$701,2,FALSE)</f>
        <v>0</v>
      </c>
    </row>
    <row r="382" spans="1:4">
      <c r="A382" s="18" t="s">
        <v>828</v>
      </c>
      <c r="B382" s="18" t="s">
        <v>58</v>
      </c>
      <c r="C382" s="120" t="s">
        <v>749</v>
      </c>
      <c r="D382" s="17">
        <f>VLOOKUP(C382,IP!D$2:E$701,2,FALSE)</f>
        <v>0</v>
      </c>
    </row>
    <row r="383" spans="1:4">
      <c r="A383" s="18" t="s">
        <v>828</v>
      </c>
      <c r="B383" s="18" t="s">
        <v>49</v>
      </c>
      <c r="C383" s="152" t="s">
        <v>740</v>
      </c>
      <c r="D383" s="17">
        <f>VLOOKUP(C383,IP!D$2:E$701,2,FALSE)</f>
        <v>0</v>
      </c>
    </row>
    <row r="384" spans="1:4">
      <c r="A384" s="18" t="s">
        <v>826</v>
      </c>
      <c r="B384" s="18" t="s">
        <v>60</v>
      </c>
      <c r="C384" s="130" t="s">
        <v>638</v>
      </c>
      <c r="D384" s="17">
        <f>VLOOKUP(C384,IP!D$2:E$701,2,FALSE)</f>
        <v>0</v>
      </c>
    </row>
    <row r="385" spans="1:4">
      <c r="A385" s="18" t="s">
        <v>830</v>
      </c>
      <c r="B385" s="18" t="s">
        <v>55</v>
      </c>
      <c r="C385" s="158" t="s">
        <v>788</v>
      </c>
      <c r="D385" s="17">
        <f>VLOOKUP(C385,IP!D$2:E$701,2,FALSE)</f>
        <v>0</v>
      </c>
    </row>
    <row r="386" spans="1:4">
      <c r="A386" s="18" t="s">
        <v>828</v>
      </c>
      <c r="B386" s="18" t="s">
        <v>60</v>
      </c>
      <c r="C386" s="152" t="s">
        <v>751</v>
      </c>
      <c r="D386" s="17">
        <f>VLOOKUP(C386,IP!D$2:E$701,2,FALSE)</f>
        <v>0</v>
      </c>
    </row>
    <row r="387" spans="1:4">
      <c r="A387" s="18" t="s">
        <v>65</v>
      </c>
      <c r="B387" s="18" t="s">
        <v>44</v>
      </c>
      <c r="C387" s="156" t="s">
        <v>89</v>
      </c>
      <c r="D387" s="17">
        <f>VLOOKUP(C387,IP!D$2:E$701,2,FALSE)</f>
        <v>0</v>
      </c>
    </row>
    <row r="388" spans="1:4">
      <c r="A388" s="18" t="s">
        <v>72</v>
      </c>
      <c r="B388" s="18" t="s">
        <v>41</v>
      </c>
      <c r="C388" s="155" t="s">
        <v>529</v>
      </c>
      <c r="D388" s="17">
        <f>VLOOKUP(C388,IP!D$2:E$701,2,FALSE)</f>
        <v>0</v>
      </c>
    </row>
    <row r="389" spans="1:4">
      <c r="A389" s="18" t="s">
        <v>825</v>
      </c>
      <c r="B389" s="18" t="s">
        <v>56</v>
      </c>
      <c r="C389" s="130" t="s">
        <v>611</v>
      </c>
      <c r="D389" s="17">
        <f>VLOOKUP(C389,IP!D$2:E$701,2,FALSE)</f>
        <v>0</v>
      </c>
    </row>
    <row r="390" spans="1:4">
      <c r="A390" s="18" t="s">
        <v>78</v>
      </c>
      <c r="B390" s="18" t="s">
        <v>60</v>
      </c>
      <c r="C390" s="130" t="s">
        <v>701</v>
      </c>
      <c r="D390" s="17">
        <f>VLOOKUP(C390,IP!D$2:E$701,2,FALSE)</f>
        <v>0</v>
      </c>
    </row>
    <row r="391" spans="1:4">
      <c r="A391" s="18" t="s">
        <v>823</v>
      </c>
      <c r="B391" s="18" t="s">
        <v>45</v>
      </c>
      <c r="C391" s="154" t="s">
        <v>551</v>
      </c>
      <c r="D391" s="17">
        <f>VLOOKUP(C391,IP!D$2:E$701,2,FALSE)</f>
        <v>0</v>
      </c>
    </row>
    <row r="392" spans="1:4">
      <c r="A392" s="18" t="s">
        <v>828</v>
      </c>
      <c r="B392" s="18" t="s">
        <v>46</v>
      </c>
      <c r="C392" s="130" t="s">
        <v>737</v>
      </c>
      <c r="D392" s="17">
        <f>VLOOKUP(C392,IP!D$2:E$701,2,FALSE)</f>
        <v>0</v>
      </c>
    </row>
    <row r="393" spans="1:4">
      <c r="A393" s="18" t="s">
        <v>828</v>
      </c>
      <c r="B393" s="18" t="s">
        <v>47</v>
      </c>
      <c r="C393" s="152" t="s">
        <v>738</v>
      </c>
      <c r="D393" s="17">
        <f>VLOOKUP(C393,IP!D$2:E$701,2,FALSE)</f>
        <v>0</v>
      </c>
    </row>
    <row r="394" spans="1:4">
      <c r="A394" s="18" t="s">
        <v>78</v>
      </c>
      <c r="B394" s="18" t="s">
        <v>54</v>
      </c>
      <c r="C394" s="130" t="s">
        <v>697</v>
      </c>
      <c r="D394" s="17">
        <f>VLOOKUP(C394,IP!D$2:E$701,2,FALSE)</f>
        <v>0</v>
      </c>
    </row>
    <row r="395" spans="1:4">
      <c r="A395" s="18" t="s">
        <v>825</v>
      </c>
      <c r="B395" s="18" t="s">
        <v>37</v>
      </c>
      <c r="C395" s="130" t="s">
        <v>185</v>
      </c>
      <c r="D395" s="17">
        <f>VLOOKUP(C395,IP!D$2:E$701,2,FALSE)</f>
        <v>0</v>
      </c>
    </row>
    <row r="396" spans="1:4">
      <c r="A396" s="18" t="s">
        <v>66</v>
      </c>
      <c r="B396" s="18" t="s">
        <v>38</v>
      </c>
      <c r="C396" s="152" t="s">
        <v>107</v>
      </c>
      <c r="D396" s="17">
        <f>VLOOKUP(C396,IP!D$2:E$701,2,FALSE)</f>
        <v>0</v>
      </c>
    </row>
    <row r="397" spans="1:4">
      <c r="A397" s="18" t="s">
        <v>65</v>
      </c>
      <c r="B397" s="18" t="s">
        <v>57</v>
      </c>
      <c r="C397" s="156" t="s">
        <v>102</v>
      </c>
      <c r="D397" s="17">
        <f>VLOOKUP(C397,IP!D$2:E$701,2,FALSE)</f>
        <v>0</v>
      </c>
    </row>
    <row r="398" spans="1:4">
      <c r="A398" s="18" t="s">
        <v>827</v>
      </c>
      <c r="B398" s="18" t="s">
        <v>42</v>
      </c>
      <c r="C398" s="153" t="s">
        <v>648</v>
      </c>
      <c r="D398" s="17">
        <f>VLOOKUP(C398,IP!D$2:E$701,2,FALSE)</f>
        <v>0</v>
      </c>
    </row>
    <row r="399" spans="1:4">
      <c r="A399" s="18" t="s">
        <v>820</v>
      </c>
      <c r="B399" s="18" t="s">
        <v>49</v>
      </c>
      <c r="C399" s="157" t="s">
        <v>449</v>
      </c>
      <c r="D399" s="17">
        <f>VLOOKUP(C399,IP!D$2:E$701,2,FALSE)</f>
        <v>0</v>
      </c>
    </row>
    <row r="400" spans="1:4">
      <c r="A400" s="18" t="s">
        <v>77</v>
      </c>
      <c r="B400" s="18" t="s">
        <v>56</v>
      </c>
      <c r="C400" s="130" t="s">
        <v>722</v>
      </c>
      <c r="D400" s="17">
        <f>VLOOKUP(C400,IP!D$2:E$701,2,FALSE)</f>
        <v>0</v>
      </c>
    </row>
    <row r="401" spans="1:4">
      <c r="A401" s="18" t="s">
        <v>67</v>
      </c>
      <c r="B401" s="18" t="s">
        <v>45</v>
      </c>
      <c r="C401" s="159" t="s">
        <v>389</v>
      </c>
      <c r="D401" s="17">
        <f>VLOOKUP(C401,IP!D$2:E$701,2,FALSE)</f>
        <v>0</v>
      </c>
    </row>
    <row r="402" spans="1:4">
      <c r="A402" s="18" t="s">
        <v>65</v>
      </c>
      <c r="B402" s="18" t="s">
        <v>55</v>
      </c>
      <c r="C402" s="156" t="s">
        <v>100</v>
      </c>
      <c r="D402" s="17">
        <f>VLOOKUP(C402,IP!D$2:E$701,2,FALSE)</f>
        <v>0</v>
      </c>
    </row>
    <row r="403" spans="1:4">
      <c r="A403" s="18" t="s">
        <v>75</v>
      </c>
      <c r="B403" s="18" t="s">
        <v>45</v>
      </c>
      <c r="C403" s="160" t="s">
        <v>275</v>
      </c>
      <c r="D403" s="17">
        <f>VLOOKUP(C403,IP!D$2:E$701,2,FALSE)</f>
        <v>0</v>
      </c>
    </row>
    <row r="404" spans="1:4">
      <c r="A404" s="18" t="s">
        <v>68</v>
      </c>
      <c r="B404" s="18" t="s">
        <v>41</v>
      </c>
      <c r="C404" s="151" t="s">
        <v>128</v>
      </c>
      <c r="D404" s="17">
        <f>VLOOKUP(C404,IP!D$2:E$701,2,FALSE)</f>
        <v>0</v>
      </c>
    </row>
    <row r="405" spans="1:4">
      <c r="A405" s="18" t="s">
        <v>78</v>
      </c>
      <c r="B405" s="18" t="s">
        <v>48</v>
      </c>
      <c r="C405" s="152" t="s">
        <v>691</v>
      </c>
      <c r="D405" s="17">
        <f>VLOOKUP(C405,IP!D$2:E$701,2,FALSE)</f>
        <v>0</v>
      </c>
    </row>
    <row r="406" spans="1:4">
      <c r="A406" s="18" t="s">
        <v>827</v>
      </c>
      <c r="B406" s="18" t="s">
        <v>46</v>
      </c>
      <c r="C406" s="153" t="s">
        <v>652</v>
      </c>
      <c r="D406" s="17">
        <f>VLOOKUP(C406,IP!D$2:E$701,2,FALSE)</f>
        <v>0</v>
      </c>
    </row>
    <row r="407" spans="1:4">
      <c r="A407" s="18" t="s">
        <v>67</v>
      </c>
      <c r="B407" s="18" t="s">
        <v>37</v>
      </c>
      <c r="C407" s="159" t="s">
        <v>384</v>
      </c>
      <c r="D407" s="17">
        <f>VLOOKUP(C407,IP!D$2:E$701,2,FALSE)</f>
        <v>0</v>
      </c>
    </row>
    <row r="408" spans="1:4">
      <c r="A408" s="18" t="s">
        <v>77</v>
      </c>
      <c r="B408" s="18" t="s">
        <v>48</v>
      </c>
      <c r="C408" s="152" t="s">
        <v>714</v>
      </c>
      <c r="D408" s="17">
        <f>VLOOKUP(C408,IP!D$2:E$701,2,FALSE)</f>
        <v>0</v>
      </c>
    </row>
    <row r="409" spans="1:4">
      <c r="A409" s="18" t="s">
        <v>72</v>
      </c>
      <c r="B409" s="18" t="s">
        <v>55</v>
      </c>
      <c r="C409" s="155" t="s">
        <v>215</v>
      </c>
      <c r="D409" s="17">
        <f>VLOOKUP(C409,IP!D$2:E$701,2,FALSE)</f>
        <v>0</v>
      </c>
    </row>
    <row r="410" spans="1:4">
      <c r="A410" s="18" t="s">
        <v>72</v>
      </c>
      <c r="B410" s="18" t="s">
        <v>56</v>
      </c>
      <c r="C410" s="155" t="s">
        <v>216</v>
      </c>
      <c r="D410" s="17">
        <f>VLOOKUP(C410,IP!D$2:E$701,2,FALSE)</f>
        <v>0</v>
      </c>
    </row>
    <row r="411" spans="1:4">
      <c r="A411" s="18" t="s">
        <v>66</v>
      </c>
      <c r="B411" s="18" t="s">
        <v>60</v>
      </c>
      <c r="C411" s="152" t="s">
        <v>435</v>
      </c>
      <c r="D411" s="17">
        <f>VLOOKUP(C411,IP!D$2:E$701,2,FALSE)</f>
        <v>0</v>
      </c>
    </row>
    <row r="412" spans="1:4">
      <c r="A412" s="18" t="s">
        <v>829</v>
      </c>
      <c r="B412" s="18" t="s">
        <v>60</v>
      </c>
      <c r="C412" s="130" t="s">
        <v>768</v>
      </c>
      <c r="D412" s="17">
        <f>VLOOKUP(C412,IP!D$2:E$701,2,FALSE)</f>
        <v>0</v>
      </c>
    </row>
    <row r="413" spans="1:4">
      <c r="A413" s="18" t="s">
        <v>819</v>
      </c>
      <c r="B413" s="18" t="s">
        <v>51</v>
      </c>
      <c r="C413" s="130" t="s">
        <v>417</v>
      </c>
      <c r="D413" s="17">
        <f>VLOOKUP(C413,IP!D$2:E$701,2,FALSE)</f>
        <v>0</v>
      </c>
    </row>
    <row r="414" spans="1:4">
      <c r="A414" s="18" t="s">
        <v>68</v>
      </c>
      <c r="B414" s="18" t="s">
        <v>47</v>
      </c>
      <c r="C414" s="151" t="s">
        <v>467</v>
      </c>
      <c r="D414" s="17">
        <f>VLOOKUP(C414,IP!D$2:E$701,2,FALSE)</f>
        <v>0</v>
      </c>
    </row>
    <row r="415" spans="1:4">
      <c r="A415" s="18" t="s">
        <v>829</v>
      </c>
      <c r="B415" s="18" t="s">
        <v>54</v>
      </c>
      <c r="C415" s="130" t="s">
        <v>764</v>
      </c>
      <c r="D415" s="17">
        <f>VLOOKUP(C415,IP!D$2:E$701,2,FALSE)</f>
        <v>0</v>
      </c>
    </row>
    <row r="416" spans="1:4">
      <c r="A416" s="18" t="s">
        <v>819</v>
      </c>
      <c r="B416" s="18" t="s">
        <v>48</v>
      </c>
      <c r="C416" s="130" t="s">
        <v>414</v>
      </c>
      <c r="D416" s="17">
        <f>VLOOKUP(C416,IP!D$2:E$701,2,FALSE)</f>
        <v>0</v>
      </c>
    </row>
    <row r="417" spans="1:4">
      <c r="A417" s="18" t="s">
        <v>820</v>
      </c>
      <c r="B417" s="18" t="s">
        <v>55</v>
      </c>
      <c r="C417" s="157" t="s">
        <v>455</v>
      </c>
      <c r="D417" s="17">
        <f>VLOOKUP(C417,IP!D$2:E$701,2,FALSE)</f>
        <v>0</v>
      </c>
    </row>
    <row r="418" spans="1:4">
      <c r="A418" s="18" t="s">
        <v>820</v>
      </c>
      <c r="B418" s="18" t="s">
        <v>56</v>
      </c>
      <c r="C418" s="157" t="s">
        <v>456</v>
      </c>
      <c r="D418" s="17">
        <f>VLOOKUP(C418,IP!D$2:E$701,2,FALSE)</f>
        <v>0</v>
      </c>
    </row>
    <row r="419" spans="1:4">
      <c r="A419" s="18" t="s">
        <v>71</v>
      </c>
      <c r="B419" s="18" t="s">
        <v>40</v>
      </c>
      <c r="C419" s="156" t="s">
        <v>189</v>
      </c>
      <c r="D419" s="17">
        <f>VLOOKUP(C419,IP!D$2:E$701,2,FALSE)</f>
        <v>0</v>
      </c>
    </row>
    <row r="420" spans="1:4">
      <c r="A420" s="18" t="s">
        <v>71</v>
      </c>
      <c r="B420" s="18" t="s">
        <v>54</v>
      </c>
      <c r="C420" s="156" t="s">
        <v>201</v>
      </c>
      <c r="D420" s="17">
        <f>VLOOKUP(C420,IP!D$2:E$701,2,FALSE)</f>
        <v>0</v>
      </c>
    </row>
    <row r="421" spans="1:4">
      <c r="A421" s="18" t="s">
        <v>71</v>
      </c>
      <c r="B421" s="18" t="s">
        <v>45</v>
      </c>
      <c r="C421" s="156" t="s">
        <v>192</v>
      </c>
      <c r="D421" s="17">
        <f>VLOOKUP(C421,IP!D$2:E$701,2,FALSE)</f>
        <v>0</v>
      </c>
    </row>
    <row r="422" spans="1:4">
      <c r="A422" s="18" t="s">
        <v>71</v>
      </c>
      <c r="B422" s="18" t="s">
        <v>46</v>
      </c>
      <c r="C422" s="133" t="s">
        <v>193</v>
      </c>
      <c r="D422" s="17">
        <f>VLOOKUP(C422,IP!D$2:E$701,2,FALSE)</f>
        <v>0</v>
      </c>
    </row>
    <row r="423" spans="1:4">
      <c r="A423" s="18" t="s">
        <v>71</v>
      </c>
      <c r="B423" s="18" t="s">
        <v>47</v>
      </c>
      <c r="C423" s="156" t="s">
        <v>194</v>
      </c>
      <c r="D423" s="17">
        <f>VLOOKUP(C423,IP!D$2:E$701,2,FALSE)</f>
        <v>0</v>
      </c>
    </row>
    <row r="424" spans="1:4">
      <c r="A424" s="18" t="s">
        <v>71</v>
      </c>
      <c r="B424" s="18" t="s">
        <v>58</v>
      </c>
      <c r="C424" s="156" t="s">
        <v>205</v>
      </c>
      <c r="D424" s="17">
        <f>VLOOKUP(C424,IP!D$2:E$701,2,FALSE)</f>
        <v>0</v>
      </c>
    </row>
    <row r="425" spans="1:4">
      <c r="A425" s="18" t="s">
        <v>824</v>
      </c>
      <c r="B425" s="18" t="s">
        <v>41</v>
      </c>
      <c r="C425" s="152" t="s">
        <v>572</v>
      </c>
      <c r="D425" s="17">
        <f>VLOOKUP(C425,IP!D$2:E$701,2,FALSE)</f>
        <v>0</v>
      </c>
    </row>
    <row r="426" spans="1:4">
      <c r="A426" s="18" t="s">
        <v>824</v>
      </c>
      <c r="B426" s="18" t="s">
        <v>60</v>
      </c>
      <c r="C426" s="130" t="s">
        <v>591</v>
      </c>
      <c r="D426" s="17">
        <f>VLOOKUP(C426,IP!D$2:E$701,2,FALSE)</f>
        <v>0</v>
      </c>
    </row>
    <row r="427" spans="1:4">
      <c r="A427" s="18" t="s">
        <v>71</v>
      </c>
      <c r="B427" s="18" t="s">
        <v>57</v>
      </c>
      <c r="C427" s="156" t="s">
        <v>204</v>
      </c>
      <c r="D427" s="17">
        <f>VLOOKUP(C427,IP!D$2:E$701,2,FALSE)</f>
        <v>0</v>
      </c>
    </row>
    <row r="428" spans="1:4">
      <c r="A428" s="18" t="s">
        <v>71</v>
      </c>
      <c r="B428" s="18" t="s">
        <v>41</v>
      </c>
      <c r="C428" s="156" t="s">
        <v>190</v>
      </c>
      <c r="D428" s="17">
        <f>VLOOKUP(C428,IP!D$2:E$701,2,FALSE)</f>
        <v>0</v>
      </c>
    </row>
    <row r="429" spans="1:4">
      <c r="A429" s="18" t="s">
        <v>71</v>
      </c>
      <c r="B429" s="18" t="s">
        <v>50</v>
      </c>
      <c r="C429" s="156" t="s">
        <v>197</v>
      </c>
      <c r="D429" s="17">
        <f>VLOOKUP(C429,IP!D$2:E$701,2,FALSE)</f>
        <v>0</v>
      </c>
    </row>
    <row r="430" spans="1:4">
      <c r="A430" s="18" t="s">
        <v>824</v>
      </c>
      <c r="B430" s="18" t="s">
        <v>49</v>
      </c>
      <c r="C430" s="152" t="s">
        <v>580</v>
      </c>
      <c r="D430" s="17">
        <f>VLOOKUP(C430,IP!D$2:E$701,2,FALSE)</f>
        <v>0</v>
      </c>
    </row>
    <row r="431" spans="1:4">
      <c r="A431" s="18" t="s">
        <v>71</v>
      </c>
      <c r="B431" s="18" t="s">
        <v>51</v>
      </c>
      <c r="C431" s="156" t="s">
        <v>198</v>
      </c>
      <c r="D431" s="17">
        <f>VLOOKUP(C431,IP!D$2:E$701,2,FALSE)</f>
        <v>0</v>
      </c>
    </row>
    <row r="432" spans="1:4">
      <c r="A432" s="18" t="s">
        <v>71</v>
      </c>
      <c r="B432" s="18" t="s">
        <v>53</v>
      </c>
      <c r="C432" s="156" t="s">
        <v>200</v>
      </c>
      <c r="D432" s="17">
        <f>VLOOKUP(C432,IP!D$2:E$701,2,FALSE)</f>
        <v>0</v>
      </c>
    </row>
    <row r="433" spans="1:4">
      <c r="A433" s="18" t="s">
        <v>68</v>
      </c>
      <c r="B433" s="18" t="s">
        <v>50</v>
      </c>
      <c r="C433" s="151" t="s">
        <v>132</v>
      </c>
      <c r="D433" s="17">
        <f>VLOOKUP(C433,IP!D$2:E$701,2,FALSE)</f>
        <v>0</v>
      </c>
    </row>
    <row r="434" spans="1:4">
      <c r="A434" s="18" t="s">
        <v>824</v>
      </c>
      <c r="B434" s="18" t="s">
        <v>51</v>
      </c>
      <c r="C434" s="130" t="s">
        <v>582</v>
      </c>
      <c r="D434" s="17">
        <f>VLOOKUP(C434,IP!D$2:E$701,2,FALSE)</f>
        <v>0</v>
      </c>
    </row>
    <row r="435" spans="1:4">
      <c r="A435" s="18" t="s">
        <v>823</v>
      </c>
      <c r="B435" s="18" t="s">
        <v>49</v>
      </c>
      <c r="C435" s="154" t="s">
        <v>555</v>
      </c>
      <c r="D435" s="17">
        <f>VLOOKUP(C435,IP!D$2:E$701,2,FALSE)</f>
        <v>0</v>
      </c>
    </row>
    <row r="436" spans="1:4">
      <c r="A436" s="18" t="s">
        <v>78</v>
      </c>
      <c r="B436" s="18" t="s">
        <v>57</v>
      </c>
      <c r="C436" s="130" t="s">
        <v>698</v>
      </c>
      <c r="D436" s="17">
        <f>VLOOKUP(C436,IP!D$2:E$701,2,FALSE)</f>
        <v>0</v>
      </c>
    </row>
    <row r="437" spans="1:4">
      <c r="A437" s="18" t="s">
        <v>73</v>
      </c>
      <c r="B437" s="18" t="s">
        <v>57</v>
      </c>
      <c r="C437" s="130" t="s">
        <v>541</v>
      </c>
      <c r="D437" s="17">
        <f>VLOOKUP(C437,IP!D$2:E$701,2,FALSE)</f>
        <v>0</v>
      </c>
    </row>
    <row r="438" spans="1:4">
      <c r="A438" s="18" t="s">
        <v>824</v>
      </c>
      <c r="B438" s="18" t="s">
        <v>45</v>
      </c>
      <c r="C438" s="152" t="s">
        <v>576</v>
      </c>
      <c r="D438" s="17">
        <f>VLOOKUP(C438,IP!D$2:E$701,2,FALSE)</f>
        <v>0</v>
      </c>
    </row>
    <row r="439" spans="1:4">
      <c r="A439" s="18" t="s">
        <v>824</v>
      </c>
      <c r="B439" s="18" t="s">
        <v>47</v>
      </c>
      <c r="C439" s="152" t="s">
        <v>578</v>
      </c>
      <c r="D439" s="17">
        <f>VLOOKUP(C439,IP!D$2:E$701,2,FALSE)</f>
        <v>0</v>
      </c>
    </row>
    <row r="440" spans="1:4">
      <c r="A440" s="18" t="s">
        <v>819</v>
      </c>
      <c r="B440" s="18" t="s">
        <v>60</v>
      </c>
      <c r="C440" s="152" t="s">
        <v>426</v>
      </c>
      <c r="D440" s="17">
        <f>VLOOKUP(C440,IP!D$2:E$701,2,FALSE)</f>
        <v>0</v>
      </c>
    </row>
    <row r="441" spans="1:4">
      <c r="A441" s="18" t="s">
        <v>827</v>
      </c>
      <c r="B441" s="18" t="s">
        <v>57</v>
      </c>
      <c r="C441" s="131" t="s">
        <v>663</v>
      </c>
      <c r="D441" s="17">
        <f>VLOOKUP(C441,IP!D$2:E$701,2,FALSE)</f>
        <v>0</v>
      </c>
    </row>
    <row r="442" spans="1:4">
      <c r="A442" s="18" t="s">
        <v>827</v>
      </c>
      <c r="B442" s="18" t="s">
        <v>47</v>
      </c>
      <c r="C442" s="153" t="s">
        <v>653</v>
      </c>
      <c r="D442" s="17">
        <f>VLOOKUP(C442,IP!D$2:E$701,2,FALSE)</f>
        <v>0</v>
      </c>
    </row>
    <row r="443" spans="1:4">
      <c r="A443" s="18" t="s">
        <v>825</v>
      </c>
      <c r="B443" s="18" t="s">
        <v>45</v>
      </c>
      <c r="C443" s="152" t="s">
        <v>600</v>
      </c>
      <c r="D443" s="17">
        <f>VLOOKUP(C443,IP!D$2:E$701,2,FALSE)</f>
        <v>0</v>
      </c>
    </row>
    <row r="444" spans="1:4">
      <c r="A444" s="18" t="s">
        <v>825</v>
      </c>
      <c r="B444" s="18" t="s">
        <v>41</v>
      </c>
      <c r="C444" s="130" t="s">
        <v>596</v>
      </c>
      <c r="D444" s="17">
        <f>VLOOKUP(C444,IP!D$2:E$701,2,FALSE)</f>
        <v>0</v>
      </c>
    </row>
    <row r="445" spans="1:4">
      <c r="A445" s="18" t="s">
        <v>825</v>
      </c>
      <c r="B445" s="18" t="s">
        <v>60</v>
      </c>
      <c r="C445" s="152" t="s">
        <v>615</v>
      </c>
      <c r="D445" s="17">
        <f>VLOOKUP(C445,IP!D$2:E$701,2,FALSE)</f>
        <v>0</v>
      </c>
    </row>
    <row r="446" spans="1:4">
      <c r="A446" s="18" t="s">
        <v>70</v>
      </c>
      <c r="B446" s="18" t="s">
        <v>57</v>
      </c>
      <c r="C446" s="151" t="s">
        <v>181</v>
      </c>
      <c r="D446" s="17">
        <f>VLOOKUP(C446,IP!D$2:E$701,2,FALSE)</f>
        <v>0</v>
      </c>
    </row>
    <row r="447" spans="1:4">
      <c r="A447" s="18" t="s">
        <v>825</v>
      </c>
      <c r="B447" s="18" t="s">
        <v>44</v>
      </c>
      <c r="C447" s="152" t="s">
        <v>599</v>
      </c>
      <c r="D447" s="17">
        <f>VLOOKUP(C447,IP!D$2:E$701,2,FALSE)</f>
        <v>0</v>
      </c>
    </row>
    <row r="448" spans="1:4">
      <c r="A448" s="18" t="s">
        <v>66</v>
      </c>
      <c r="B448" s="18" t="s">
        <v>44</v>
      </c>
      <c r="C448" s="130" t="s">
        <v>429</v>
      </c>
      <c r="D448" s="17">
        <f>VLOOKUP(C448,IP!D$2:E$701,2,FALSE)</f>
        <v>0</v>
      </c>
    </row>
    <row r="449" spans="1:4">
      <c r="A449" s="18" t="s">
        <v>825</v>
      </c>
      <c r="B449" s="18" t="s">
        <v>58</v>
      </c>
      <c r="C449" s="130" t="s">
        <v>613</v>
      </c>
      <c r="D449" s="17">
        <f>VLOOKUP(C449,IP!D$2:E$701,2,FALSE)</f>
        <v>0</v>
      </c>
    </row>
    <row r="450" spans="1:4">
      <c r="A450" s="18" t="s">
        <v>829</v>
      </c>
      <c r="B450" s="18" t="s">
        <v>57</v>
      </c>
      <c r="C450" s="130" t="s">
        <v>766</v>
      </c>
      <c r="D450" s="17">
        <f>VLOOKUP(C450,IP!D$2:E$701,2,FALSE)</f>
        <v>0</v>
      </c>
    </row>
    <row r="451" spans="1:4">
      <c r="A451" s="18" t="s">
        <v>821</v>
      </c>
      <c r="B451" s="18" t="s">
        <v>47</v>
      </c>
      <c r="C451" s="154" t="s">
        <v>474</v>
      </c>
      <c r="D451" s="17">
        <f>VLOOKUP(C451,IP!D$2:E$701,2,FALSE)</f>
        <v>0</v>
      </c>
    </row>
    <row r="452" spans="1:4">
      <c r="A452" s="18" t="s">
        <v>76</v>
      </c>
      <c r="B452" s="18" t="s">
        <v>47</v>
      </c>
      <c r="C452" s="158" t="s">
        <v>302</v>
      </c>
      <c r="D452" s="17">
        <f>VLOOKUP(C452,IP!D$2:E$701,2,FALSE)</f>
        <v>0</v>
      </c>
    </row>
    <row r="453" spans="1:4">
      <c r="A453" s="18" t="s">
        <v>822</v>
      </c>
      <c r="B453" s="18" t="s">
        <v>49</v>
      </c>
      <c r="C453" s="130" t="s">
        <v>515</v>
      </c>
      <c r="D453" s="17">
        <f>VLOOKUP(C453,IP!D$2:E$701,2,FALSE)</f>
        <v>0</v>
      </c>
    </row>
    <row r="454" spans="1:4">
      <c r="A454" s="18" t="s">
        <v>822</v>
      </c>
      <c r="B454" s="18" t="s">
        <v>50</v>
      </c>
      <c r="C454" s="130" t="s">
        <v>516</v>
      </c>
      <c r="D454" s="17">
        <f>VLOOKUP(C454,IP!D$2:E$701,2,FALSE)</f>
        <v>0</v>
      </c>
    </row>
    <row r="455" spans="1:4">
      <c r="A455" s="18" t="s">
        <v>822</v>
      </c>
      <c r="B455" s="18" t="s">
        <v>56</v>
      </c>
      <c r="C455" s="152" t="s">
        <v>522</v>
      </c>
      <c r="D455" s="17">
        <f>VLOOKUP(C455,IP!D$2:E$701,2,FALSE)</f>
        <v>0</v>
      </c>
    </row>
    <row r="456" spans="1:4">
      <c r="A456" s="18" t="s">
        <v>822</v>
      </c>
      <c r="B456" s="18" t="s">
        <v>54</v>
      </c>
      <c r="C456" s="152" t="s">
        <v>520</v>
      </c>
      <c r="D456" s="17">
        <f>VLOOKUP(C456,IP!D$2:E$701,2,FALSE)</f>
        <v>0</v>
      </c>
    </row>
    <row r="457" spans="1:4">
      <c r="A457" s="18" t="s">
        <v>820</v>
      </c>
      <c r="B457" s="18" t="s">
        <v>51</v>
      </c>
      <c r="C457" s="157" t="s">
        <v>451</v>
      </c>
      <c r="D457" s="17">
        <f>VLOOKUP(C457,IP!D$2:E$701,2,FALSE)</f>
        <v>0</v>
      </c>
    </row>
    <row r="458" spans="1:4">
      <c r="A458" s="18" t="s">
        <v>819</v>
      </c>
      <c r="B458" s="18" t="s">
        <v>55</v>
      </c>
      <c r="C458" s="130" t="s">
        <v>421</v>
      </c>
      <c r="D458" s="17">
        <f>VLOOKUP(C458,IP!D$2:E$701,2,FALSE)</f>
        <v>0</v>
      </c>
    </row>
    <row r="459" spans="1:4">
      <c r="A459" s="18" t="s">
        <v>821</v>
      </c>
      <c r="B459" s="18" t="s">
        <v>60</v>
      </c>
      <c r="C459" s="154" t="s">
        <v>482</v>
      </c>
      <c r="D459" s="17">
        <f>VLOOKUP(C459,IP!D$2:E$701,2,FALSE)</f>
        <v>0</v>
      </c>
    </row>
    <row r="460" spans="1:4">
      <c r="A460" s="18" t="s">
        <v>69</v>
      </c>
      <c r="B460" s="18" t="s">
        <v>49</v>
      </c>
      <c r="C460" s="152" t="s">
        <v>159</v>
      </c>
      <c r="D460" s="17">
        <f>VLOOKUP(C460,IP!D$2:E$701,2,FALSE)</f>
        <v>0</v>
      </c>
    </row>
    <row r="461" spans="1:4">
      <c r="A461" s="18" t="s">
        <v>68</v>
      </c>
      <c r="B461" s="18" t="s">
        <v>39</v>
      </c>
      <c r="C461" s="151" t="s">
        <v>462</v>
      </c>
      <c r="D461" s="17">
        <f>VLOOKUP(C461,IP!D$2:E$701,2,FALSE)</f>
        <v>0</v>
      </c>
    </row>
    <row r="462" spans="1:4">
      <c r="A462" s="18" t="s">
        <v>826</v>
      </c>
      <c r="B462" s="18" t="s">
        <v>37</v>
      </c>
      <c r="C462" s="130" t="s">
        <v>616</v>
      </c>
      <c r="D462" s="17">
        <f>VLOOKUP(C462,IP!D$2:E$701,2,FALSE)</f>
        <v>0</v>
      </c>
    </row>
    <row r="463" spans="1:4">
      <c r="A463" s="18" t="s">
        <v>72</v>
      </c>
      <c r="B463" s="18" t="s">
        <v>50</v>
      </c>
      <c r="C463" s="155" t="s">
        <v>536</v>
      </c>
      <c r="D463" s="17">
        <f>VLOOKUP(C463,IP!D$2:E$701,2,FALSE)</f>
        <v>0</v>
      </c>
    </row>
    <row r="464" spans="1:4">
      <c r="A464" s="18" t="s">
        <v>826</v>
      </c>
      <c r="B464" s="18" t="s">
        <v>41</v>
      </c>
      <c r="C464" s="152" t="s">
        <v>620</v>
      </c>
      <c r="D464" s="17">
        <f>VLOOKUP(C464,IP!D$2:E$701,2,FALSE)</f>
        <v>0</v>
      </c>
    </row>
    <row r="465" spans="1:4">
      <c r="A465" s="18" t="s">
        <v>65</v>
      </c>
      <c r="B465" s="18" t="s">
        <v>37</v>
      </c>
      <c r="C465" s="133" t="s">
        <v>82</v>
      </c>
      <c r="D465" s="17">
        <f>VLOOKUP(C465,IP!D$2:E$701,2,FALSE)</f>
        <v>0</v>
      </c>
    </row>
    <row r="466" spans="1:4">
      <c r="A466" s="18" t="s">
        <v>68</v>
      </c>
      <c r="B466" s="18" t="s">
        <v>54</v>
      </c>
      <c r="C466" s="151" t="s">
        <v>136</v>
      </c>
      <c r="D466" s="17">
        <f>VLOOKUP(C466,IP!D$2:E$701,2,FALSE)</f>
        <v>0</v>
      </c>
    </row>
    <row r="467" spans="1:4">
      <c r="A467" s="18" t="s">
        <v>68</v>
      </c>
      <c r="B467" s="18" t="s">
        <v>37</v>
      </c>
      <c r="C467" s="129" t="s">
        <v>126</v>
      </c>
      <c r="D467" s="17">
        <f>VLOOKUP(C467,IP!D$2:E$701,2,FALSE)</f>
        <v>0</v>
      </c>
    </row>
    <row r="468" spans="1:4">
      <c r="A468" s="18" t="s">
        <v>76</v>
      </c>
      <c r="B468" s="18" t="s">
        <v>58</v>
      </c>
      <c r="C468" s="158" t="s">
        <v>313</v>
      </c>
      <c r="D468" s="17">
        <f>VLOOKUP(C468,IP!D$2:E$701,2,FALSE)</f>
        <v>0</v>
      </c>
    </row>
    <row r="469" spans="1:4">
      <c r="A469" s="18" t="s">
        <v>827</v>
      </c>
      <c r="B469" s="18" t="s">
        <v>56</v>
      </c>
      <c r="C469" s="153" t="s">
        <v>662</v>
      </c>
      <c r="D469" s="17">
        <f>VLOOKUP(C469,IP!D$2:E$701,2,FALSE)</f>
        <v>0</v>
      </c>
    </row>
    <row r="470" spans="1:4">
      <c r="A470" s="18" t="s">
        <v>69</v>
      </c>
      <c r="B470" s="18" t="s">
        <v>48</v>
      </c>
      <c r="C470" s="152" t="s">
        <v>161</v>
      </c>
      <c r="D470" s="17">
        <f>VLOOKUP(C470,IP!D$2:E$701,2,FALSE)</f>
        <v>0</v>
      </c>
    </row>
    <row r="471" spans="1:4">
      <c r="A471" s="18" t="s">
        <v>823</v>
      </c>
      <c r="B471" s="18" t="s">
        <v>55</v>
      </c>
      <c r="C471" s="154" t="s">
        <v>561</v>
      </c>
      <c r="D471" s="17">
        <f>VLOOKUP(C471,IP!D$2:E$701,2,FALSE)</f>
        <v>0</v>
      </c>
    </row>
    <row r="472" spans="1:4">
      <c r="A472" s="18" t="s">
        <v>822</v>
      </c>
      <c r="B472" s="18" t="s">
        <v>37</v>
      </c>
      <c r="C472" s="130" t="s">
        <v>503</v>
      </c>
      <c r="D472" s="17">
        <f>VLOOKUP(C472,IP!D$2:E$701,2,FALSE)</f>
        <v>0</v>
      </c>
    </row>
    <row r="473" spans="1:4">
      <c r="A473" s="18" t="s">
        <v>822</v>
      </c>
      <c r="B473" s="18" t="s">
        <v>45</v>
      </c>
      <c r="C473" s="120" t="s">
        <v>511</v>
      </c>
      <c r="D473" s="17">
        <f>VLOOKUP(C473,IP!D$2:E$701,2,FALSE)</f>
        <v>0</v>
      </c>
    </row>
    <row r="474" spans="1:4">
      <c r="A474" s="18" t="s">
        <v>821</v>
      </c>
      <c r="B474" s="18" t="s">
        <v>41</v>
      </c>
      <c r="C474" s="154" t="s">
        <v>472</v>
      </c>
      <c r="D474" s="17">
        <f>VLOOKUP(C474,IP!D$2:E$701,2,FALSE)</f>
        <v>0</v>
      </c>
    </row>
    <row r="475" spans="1:4">
      <c r="A475" s="18" t="s">
        <v>822</v>
      </c>
      <c r="B475" s="18" t="s">
        <v>41</v>
      </c>
      <c r="C475" s="152" t="s">
        <v>507</v>
      </c>
      <c r="D475" s="17">
        <f>VLOOKUP(C475,IP!D$2:E$701,2,FALSE)</f>
        <v>0</v>
      </c>
    </row>
    <row r="476" spans="1:4">
      <c r="A476" s="18" t="s">
        <v>831</v>
      </c>
      <c r="B476" s="18" t="s">
        <v>58</v>
      </c>
      <c r="C476" s="120" t="s">
        <v>816</v>
      </c>
      <c r="D476" s="17">
        <f>VLOOKUP(C476,IP!D$2:E$701,2,FALSE)</f>
        <v>0</v>
      </c>
    </row>
    <row r="477" spans="1:4">
      <c r="A477" s="18" t="s">
        <v>70</v>
      </c>
      <c r="B477" s="18" t="s">
        <v>44</v>
      </c>
      <c r="C477" s="151" t="s">
        <v>484</v>
      </c>
      <c r="D477" s="17">
        <f>VLOOKUP(C477,IP!D$2:E$701,2,FALSE)</f>
        <v>0</v>
      </c>
    </row>
    <row r="478" spans="1:4">
      <c r="A478" s="18" t="s">
        <v>830</v>
      </c>
      <c r="B478" s="18" t="s">
        <v>54</v>
      </c>
      <c r="C478" s="158" t="s">
        <v>787</v>
      </c>
      <c r="D478" s="17">
        <f>VLOOKUP(C478,IP!D$2:E$701,2,FALSE)</f>
        <v>0</v>
      </c>
    </row>
    <row r="479" spans="1:4">
      <c r="A479" s="18" t="s">
        <v>821</v>
      </c>
      <c r="B479" s="18" t="s">
        <v>54</v>
      </c>
      <c r="C479" s="154" t="s">
        <v>151</v>
      </c>
      <c r="D479" s="17">
        <f>VLOOKUP(C479,IP!D$2:E$701,2,FALSE)</f>
        <v>0</v>
      </c>
    </row>
    <row r="480" spans="1:4">
      <c r="A480" s="18" t="s">
        <v>72</v>
      </c>
      <c r="B480" s="18" t="s">
        <v>53</v>
      </c>
      <c r="C480" s="155" t="s">
        <v>214</v>
      </c>
      <c r="D480" s="17">
        <f>VLOOKUP(C480,IP!D$2:E$701,2,FALSE)</f>
        <v>0</v>
      </c>
    </row>
    <row r="481" spans="1:4">
      <c r="A481" s="18" t="s">
        <v>69</v>
      </c>
      <c r="B481" s="18" t="s">
        <v>57</v>
      </c>
      <c r="C481" s="152" t="s">
        <v>499</v>
      </c>
      <c r="D481" s="17">
        <f>VLOOKUP(C481,IP!D$2:E$701,2,FALSE)</f>
        <v>0</v>
      </c>
    </row>
    <row r="482" spans="1:4">
      <c r="A482" s="18" t="s">
        <v>65</v>
      </c>
      <c r="B482" s="18" t="s">
        <v>45</v>
      </c>
      <c r="C482" s="156" t="s">
        <v>90</v>
      </c>
      <c r="D482" s="17">
        <f>VLOOKUP(C482,IP!D$2:E$701,2,FALSE)</f>
        <v>0</v>
      </c>
    </row>
    <row r="483" spans="1:4">
      <c r="A483" s="18" t="s">
        <v>74</v>
      </c>
      <c r="B483" s="18" t="s">
        <v>47</v>
      </c>
      <c r="C483" s="130" t="s">
        <v>253</v>
      </c>
      <c r="D483" s="17">
        <f>VLOOKUP(C483,IP!D$2:E$701,2,FALSE)</f>
        <v>0</v>
      </c>
    </row>
    <row r="484" spans="1:4">
      <c r="A484" s="18" t="s">
        <v>73</v>
      </c>
      <c r="B484" s="18" t="s">
        <v>45</v>
      </c>
      <c r="C484" s="152" t="s">
        <v>228</v>
      </c>
      <c r="D484" s="17">
        <f>VLOOKUP(C484,IP!D$2:E$701,2,FALSE)</f>
        <v>0</v>
      </c>
    </row>
    <row r="485" spans="1:4">
      <c r="A485" s="18" t="s">
        <v>70</v>
      </c>
      <c r="B485" s="18" t="s">
        <v>52</v>
      </c>
      <c r="C485" s="151" t="s">
        <v>177</v>
      </c>
      <c r="D485" s="17">
        <f>VLOOKUP(C485,IP!D$2:E$701,2,FALSE)</f>
        <v>0</v>
      </c>
    </row>
    <row r="486" spans="1:4">
      <c r="A486" s="18" t="s">
        <v>77</v>
      </c>
      <c r="B486" s="18" t="s">
        <v>60</v>
      </c>
      <c r="C486" s="120" t="s">
        <v>726</v>
      </c>
      <c r="D486" s="17">
        <f>VLOOKUP(C486,IP!D$2:E$701,2,FALSE)</f>
        <v>0</v>
      </c>
    </row>
    <row r="487" spans="1:4">
      <c r="A487" s="18" t="s">
        <v>829</v>
      </c>
      <c r="B487" s="18" t="s">
        <v>55</v>
      </c>
      <c r="C487" s="130" t="s">
        <v>334</v>
      </c>
      <c r="D487" s="17">
        <f>VLOOKUP(C487,IP!D$2:E$701,2,FALSE)</f>
        <v>0</v>
      </c>
    </row>
    <row r="488" spans="1:4">
      <c r="A488" s="18" t="s">
        <v>826</v>
      </c>
      <c r="B488" s="18" t="s">
        <v>45</v>
      </c>
      <c r="C488" s="130" t="s">
        <v>624</v>
      </c>
      <c r="D488" s="17">
        <f>VLOOKUP(C488,IP!D$2:E$701,2,FALSE)</f>
        <v>0</v>
      </c>
    </row>
    <row r="489" spans="1:4">
      <c r="A489" s="18" t="s">
        <v>827</v>
      </c>
      <c r="B489" s="18" t="s">
        <v>58</v>
      </c>
      <c r="C489" s="153" t="s">
        <v>664</v>
      </c>
      <c r="D489" s="17">
        <f>VLOOKUP(C489,IP!D$2:E$701,2,FALSE)</f>
        <v>0</v>
      </c>
    </row>
    <row r="490" spans="1:4">
      <c r="A490" s="18" t="s">
        <v>823</v>
      </c>
      <c r="B490" s="18" t="s">
        <v>48</v>
      </c>
      <c r="C490" s="154" t="s">
        <v>554</v>
      </c>
      <c r="D490" s="17">
        <f>VLOOKUP(C490,IP!D$2:E$701,2,FALSE)</f>
        <v>0</v>
      </c>
    </row>
    <row r="491" spans="1:4">
      <c r="A491" s="18" t="s">
        <v>823</v>
      </c>
      <c r="B491" s="18" t="s">
        <v>47</v>
      </c>
      <c r="C491" s="154" t="s">
        <v>553</v>
      </c>
      <c r="D491" s="17">
        <f>VLOOKUP(C491,IP!D$2:E$701,2,FALSE)</f>
        <v>0</v>
      </c>
    </row>
    <row r="492" spans="1:4">
      <c r="A492" s="18" t="s">
        <v>820</v>
      </c>
      <c r="B492" s="18" t="s">
        <v>40</v>
      </c>
      <c r="C492" s="157" t="s">
        <v>440</v>
      </c>
      <c r="D492" s="17">
        <f>VLOOKUP(C492,IP!D$2:E$701,2,FALSE)</f>
        <v>0</v>
      </c>
    </row>
    <row r="493" spans="1:4">
      <c r="A493" s="18" t="s">
        <v>74</v>
      </c>
      <c r="B493" s="18" t="s">
        <v>37</v>
      </c>
      <c r="C493" s="152" t="s">
        <v>243</v>
      </c>
      <c r="D493" s="17">
        <f>VLOOKUP(C493,IP!D$2:E$701,2,FALSE)</f>
        <v>0</v>
      </c>
    </row>
    <row r="494" spans="1:4">
      <c r="A494" s="18" t="s">
        <v>829</v>
      </c>
      <c r="B494" s="18" t="s">
        <v>37</v>
      </c>
      <c r="C494" s="130" t="s">
        <v>753</v>
      </c>
      <c r="D494" s="17">
        <f>VLOOKUP(C494,IP!D$2:E$701,2,FALSE)</f>
        <v>0</v>
      </c>
    </row>
    <row r="495" spans="1:4">
      <c r="A495" s="18" t="s">
        <v>819</v>
      </c>
      <c r="B495" s="18" t="s">
        <v>37</v>
      </c>
      <c r="C495" s="120" t="s">
        <v>404</v>
      </c>
      <c r="D495" s="17">
        <f>VLOOKUP(C495,IP!D$2:E$701,2,FALSE)</f>
        <v>0</v>
      </c>
    </row>
    <row r="496" spans="1:4">
      <c r="A496" s="18" t="s">
        <v>819</v>
      </c>
      <c r="B496" s="18" t="s">
        <v>44</v>
      </c>
      <c r="C496" s="130" t="s">
        <v>410</v>
      </c>
      <c r="D496" s="17">
        <f>VLOOKUP(C496,IP!D$2:E$701,2,FALSE)</f>
        <v>0</v>
      </c>
    </row>
    <row r="497" spans="1:4">
      <c r="A497" s="18" t="s">
        <v>67</v>
      </c>
      <c r="B497" s="18" t="s">
        <v>44</v>
      </c>
      <c r="C497" s="159" t="s">
        <v>388</v>
      </c>
      <c r="D497" s="17">
        <f>VLOOKUP(C497,IP!D$2:E$701,2,FALSE)</f>
        <v>0</v>
      </c>
    </row>
    <row r="498" spans="1:4">
      <c r="A498" s="18" t="s">
        <v>830</v>
      </c>
      <c r="B498" s="18" t="s">
        <v>40</v>
      </c>
      <c r="C498" s="158" t="s">
        <v>773</v>
      </c>
      <c r="D498" s="17">
        <f>VLOOKUP(C498,IP!D$2:E$701,2,FALSE)</f>
        <v>0</v>
      </c>
    </row>
    <row r="499" spans="1:4">
      <c r="A499" s="18" t="s">
        <v>75</v>
      </c>
      <c r="B499" s="18" t="s">
        <v>40</v>
      </c>
      <c r="C499" s="160" t="s">
        <v>270</v>
      </c>
      <c r="D499" s="17">
        <f>VLOOKUP(C499,IP!D$2:E$701,2,FALSE)</f>
        <v>0</v>
      </c>
    </row>
    <row r="500" spans="1:4">
      <c r="A500" s="18" t="s">
        <v>827</v>
      </c>
      <c r="B500" s="18" t="s">
        <v>37</v>
      </c>
      <c r="C500" s="153" t="s">
        <v>644</v>
      </c>
      <c r="D500" s="17">
        <f>VLOOKUP(C500,IP!D$2:E$701,2,FALSE)</f>
        <v>0</v>
      </c>
    </row>
    <row r="501" spans="1:4">
      <c r="A501" s="18" t="s">
        <v>820</v>
      </c>
      <c r="B501" s="18" t="s">
        <v>48</v>
      </c>
      <c r="C501" s="157" t="s">
        <v>448</v>
      </c>
      <c r="D501" s="17">
        <f>VLOOKUP(C501,IP!D$2:E$701,2,FALSE)</f>
        <v>0</v>
      </c>
    </row>
    <row r="502" spans="1:4">
      <c r="A502" s="18" t="s">
        <v>825</v>
      </c>
      <c r="B502" s="18" t="s">
        <v>49</v>
      </c>
      <c r="C502" s="152" t="s">
        <v>604</v>
      </c>
      <c r="D502" s="17">
        <f>VLOOKUP(C502,IP!D$2:E$701,2,FALSE)</f>
        <v>0</v>
      </c>
    </row>
    <row r="503" spans="1:4">
      <c r="A503" s="18" t="s">
        <v>823</v>
      </c>
      <c r="B503" s="18" t="s">
        <v>37</v>
      </c>
      <c r="C503" s="154" t="s">
        <v>543</v>
      </c>
      <c r="D503" s="17">
        <f>VLOOKUP(C503,IP!D$2:E$701,2,FALSE)</f>
        <v>0</v>
      </c>
    </row>
    <row r="504" spans="1:4">
      <c r="A504" s="18" t="s">
        <v>65</v>
      </c>
      <c r="B504" s="18" t="s">
        <v>47</v>
      </c>
      <c r="C504" s="156" t="s">
        <v>92</v>
      </c>
      <c r="D504" s="17">
        <f>VLOOKUP(C504,IP!D$2:E$701,2,FALSE)</f>
        <v>0</v>
      </c>
    </row>
    <row r="505" spans="1:4">
      <c r="A505" s="18" t="s">
        <v>72</v>
      </c>
      <c r="B505" s="18" t="s">
        <v>39</v>
      </c>
      <c r="C505" s="155" t="s">
        <v>528</v>
      </c>
      <c r="D505" s="17">
        <f>VLOOKUP(C505,IP!D$2:E$701,2,FALSE)</f>
        <v>0</v>
      </c>
    </row>
    <row r="506" spans="1:4">
      <c r="A506" s="18" t="s">
        <v>69</v>
      </c>
      <c r="B506" s="18" t="s">
        <v>37</v>
      </c>
      <c r="C506" s="130" t="s">
        <v>154</v>
      </c>
      <c r="D506" s="17">
        <f>VLOOKUP(C506,IP!D$2:E$701,2,FALSE)</f>
        <v>0</v>
      </c>
    </row>
    <row r="507" spans="1:4">
      <c r="A507" s="18" t="s">
        <v>826</v>
      </c>
      <c r="B507" s="18" t="s">
        <v>48</v>
      </c>
      <c r="C507" s="130" t="s">
        <v>626</v>
      </c>
      <c r="D507" s="17">
        <f>VLOOKUP(C507,IP!D$2:E$701,2,FALSE)</f>
        <v>0</v>
      </c>
    </row>
    <row r="508" spans="1:4">
      <c r="A508" s="18" t="s">
        <v>66</v>
      </c>
      <c r="B508" s="18" t="s">
        <v>47</v>
      </c>
      <c r="C508" s="130" t="s">
        <v>112</v>
      </c>
      <c r="D508" s="17">
        <f>VLOOKUP(C508,IP!D$2:E$701,2,FALSE)</f>
        <v>0</v>
      </c>
    </row>
    <row r="509" spans="1:4">
      <c r="A509" s="18" t="s">
        <v>77</v>
      </c>
      <c r="B509" s="18" t="s">
        <v>44</v>
      </c>
      <c r="C509" s="152" t="s">
        <v>710</v>
      </c>
      <c r="D509" s="17">
        <f>VLOOKUP(C509,IP!D$2:E$701,2,FALSE)</f>
        <v>0</v>
      </c>
    </row>
    <row r="510" spans="1:4">
      <c r="A510" s="18" t="s">
        <v>70</v>
      </c>
      <c r="B510" s="18" t="s">
        <v>41</v>
      </c>
      <c r="C510" s="151" t="s">
        <v>169</v>
      </c>
      <c r="D510" s="17">
        <f>VLOOKUP(C510,IP!D$2:E$701,2,FALSE)</f>
        <v>0</v>
      </c>
    </row>
    <row r="511" spans="1:4">
      <c r="A511" s="18" t="s">
        <v>76</v>
      </c>
      <c r="B511" s="18" t="s">
        <v>40</v>
      </c>
      <c r="C511" s="158" t="s">
        <v>295</v>
      </c>
      <c r="D511" s="17">
        <f>VLOOKUP(C511,IP!D$2:E$701,2,FALSE)</f>
        <v>0</v>
      </c>
    </row>
    <row r="512" spans="1:4">
      <c r="A512" s="18" t="s">
        <v>825</v>
      </c>
      <c r="B512" s="18" t="s">
        <v>46</v>
      </c>
      <c r="C512" s="152" t="s">
        <v>601</v>
      </c>
      <c r="D512" s="17">
        <f>VLOOKUP(C512,IP!D$2:E$701,2,FALSE)</f>
        <v>0</v>
      </c>
    </row>
    <row r="513" spans="1:4">
      <c r="A513" s="18" t="s">
        <v>825</v>
      </c>
      <c r="B513" s="18" t="s">
        <v>47</v>
      </c>
      <c r="C513" s="152" t="s">
        <v>602</v>
      </c>
      <c r="D513" s="17">
        <f>VLOOKUP(C513,IP!D$2:E$701,2,FALSE)</f>
        <v>0</v>
      </c>
    </row>
    <row r="514" spans="1:4">
      <c r="A514" s="18" t="s">
        <v>75</v>
      </c>
      <c r="B514" s="18" t="s">
        <v>37</v>
      </c>
      <c r="C514" s="160" t="s">
        <v>268</v>
      </c>
      <c r="D514" s="17">
        <f>VLOOKUP(C514,IP!D$2:E$701,2,FALSE)</f>
        <v>0</v>
      </c>
    </row>
    <row r="515" spans="1:4">
      <c r="A515" s="18" t="s">
        <v>76</v>
      </c>
      <c r="B515" s="18" t="s">
        <v>55</v>
      </c>
      <c r="C515" s="158" t="s">
        <v>310</v>
      </c>
      <c r="D515" s="17">
        <f>VLOOKUP(C515,IP!D$2:E$701,2,FALSE)</f>
        <v>0</v>
      </c>
    </row>
    <row r="516" spans="1:4">
      <c r="A516" s="18" t="s">
        <v>825</v>
      </c>
      <c r="B516" s="18" t="s">
        <v>51</v>
      </c>
      <c r="C516" s="120" t="s">
        <v>606</v>
      </c>
      <c r="D516" s="17">
        <f>VLOOKUP(C516,IP!D$2:E$701,2,FALSE)</f>
        <v>0</v>
      </c>
    </row>
    <row r="517" spans="1:4">
      <c r="A517" s="18" t="s">
        <v>68</v>
      </c>
      <c r="B517" s="18" t="s">
        <v>56</v>
      </c>
      <c r="C517" s="151" t="s">
        <v>470</v>
      </c>
      <c r="D517" s="17">
        <f>VLOOKUP(C517,IP!D$2:E$701,2,FALSE)</f>
        <v>0</v>
      </c>
    </row>
    <row r="518" spans="1:4">
      <c r="A518" s="18" t="s">
        <v>65</v>
      </c>
      <c r="B518" s="18" t="s">
        <v>49</v>
      </c>
      <c r="C518" s="156" t="s">
        <v>94</v>
      </c>
      <c r="D518" s="17">
        <f>VLOOKUP(C518,IP!D$2:E$701,2,FALSE)</f>
        <v>0</v>
      </c>
    </row>
    <row r="519" spans="1:4">
      <c r="A519" s="18" t="s">
        <v>828</v>
      </c>
      <c r="B519" s="18" t="s">
        <v>42</v>
      </c>
      <c r="C519" s="152" t="s">
        <v>733</v>
      </c>
      <c r="D519" s="17">
        <f>VLOOKUP(C519,IP!D$2:E$701,2,FALSE)</f>
        <v>0</v>
      </c>
    </row>
    <row r="520" spans="1:4">
      <c r="A520" s="18" t="s">
        <v>70</v>
      </c>
      <c r="B520" s="18" t="s">
        <v>60</v>
      </c>
      <c r="C520" s="151" t="s">
        <v>184</v>
      </c>
      <c r="D520" s="17">
        <f>VLOOKUP(C520,IP!D$2:E$701,2,FALSE)</f>
        <v>0</v>
      </c>
    </row>
    <row r="521" spans="1:4">
      <c r="A521" s="18" t="s">
        <v>67</v>
      </c>
      <c r="B521" s="18" t="s">
        <v>56</v>
      </c>
      <c r="C521" s="159" t="s">
        <v>399</v>
      </c>
      <c r="D521" s="17">
        <f>VLOOKUP(C521,IP!D$2:E$701,2,FALSE)</f>
        <v>0</v>
      </c>
    </row>
    <row r="522" spans="1:4">
      <c r="A522" s="18" t="s">
        <v>72</v>
      </c>
      <c r="B522" s="18" t="s">
        <v>58</v>
      </c>
      <c r="C522" s="155" t="s">
        <v>539</v>
      </c>
      <c r="D522" s="17">
        <f>VLOOKUP(C522,IP!D$2:E$701,2,FALSE)</f>
        <v>0</v>
      </c>
    </row>
    <row r="523" spans="1:4">
      <c r="A523" s="18" t="s">
        <v>822</v>
      </c>
      <c r="B523" s="18" t="s">
        <v>60</v>
      </c>
      <c r="C523" s="130" t="s">
        <v>526</v>
      </c>
      <c r="D523" s="17">
        <f>VLOOKUP(C523,IP!D$2:E$701,2,FALSE)</f>
        <v>0</v>
      </c>
    </row>
    <row r="524" spans="1:4">
      <c r="A524" s="18" t="s">
        <v>829</v>
      </c>
      <c r="B524" s="18" t="s">
        <v>51</v>
      </c>
      <c r="C524" s="152" t="s">
        <v>762</v>
      </c>
      <c r="D524" s="17">
        <f>VLOOKUP(C524,IP!D$2:E$701,2,FALSE)</f>
        <v>0</v>
      </c>
    </row>
    <row r="525" spans="1:4">
      <c r="A525" s="18" t="s">
        <v>73</v>
      </c>
      <c r="B525" s="18" t="s">
        <v>58</v>
      </c>
      <c r="C525" s="130" t="s">
        <v>239</v>
      </c>
      <c r="D525" s="17">
        <f>VLOOKUP(C525,IP!D$2:E$701,2,FALSE)</f>
        <v>0</v>
      </c>
    </row>
    <row r="526" spans="1:4">
      <c r="A526" s="18" t="s">
        <v>70</v>
      </c>
      <c r="B526" s="18" t="s">
        <v>55</v>
      </c>
      <c r="C526" s="151" t="s">
        <v>179</v>
      </c>
      <c r="D526" s="17">
        <f>VLOOKUP(C526,IP!D$2:E$701,2,FALSE)</f>
        <v>0</v>
      </c>
    </row>
    <row r="527" spans="1:4">
      <c r="A527" s="18" t="s">
        <v>820</v>
      </c>
      <c r="B527" s="18" t="s">
        <v>57</v>
      </c>
      <c r="C527" s="157" t="s">
        <v>457</v>
      </c>
      <c r="D527" s="17">
        <f>VLOOKUP(C527,IP!D$2:E$701,2,FALSE)</f>
        <v>0</v>
      </c>
    </row>
    <row r="528" spans="1:4">
      <c r="A528" s="18" t="s">
        <v>77</v>
      </c>
      <c r="B528" s="18" t="s">
        <v>57</v>
      </c>
      <c r="C528" s="130" t="s">
        <v>723</v>
      </c>
      <c r="D528" s="17">
        <f>VLOOKUP(C528,IP!D$2:E$701,2,FALSE)</f>
        <v>0</v>
      </c>
    </row>
    <row r="529" spans="1:4">
      <c r="A529" s="18" t="s">
        <v>72</v>
      </c>
      <c r="B529" s="18" t="s">
        <v>45</v>
      </c>
      <c r="C529" s="155" t="s">
        <v>211</v>
      </c>
      <c r="D529" s="17">
        <f>VLOOKUP(C529,IP!D$2:E$701,2,FALSE)</f>
        <v>0</v>
      </c>
    </row>
    <row r="530" spans="1:4">
      <c r="A530" s="18" t="s">
        <v>831</v>
      </c>
      <c r="B530" s="18" t="s">
        <v>51</v>
      </c>
      <c r="C530" s="130" t="s">
        <v>809</v>
      </c>
      <c r="D530" s="17">
        <f>VLOOKUP(C530,IP!D$2:E$701,2,FALSE)</f>
        <v>0</v>
      </c>
    </row>
    <row r="531" spans="1:4">
      <c r="A531" s="18" t="s">
        <v>826</v>
      </c>
      <c r="B531" s="18" t="s">
        <v>54</v>
      </c>
      <c r="C531" s="130" t="s">
        <v>632</v>
      </c>
      <c r="D531" s="17">
        <f>VLOOKUP(C531,IP!D$2:E$701,2,FALSE)</f>
        <v>0</v>
      </c>
    </row>
    <row r="532" spans="1:4">
      <c r="A532" s="18" t="s">
        <v>826</v>
      </c>
      <c r="B532" s="18" t="s">
        <v>51</v>
      </c>
      <c r="C532" s="130" t="s">
        <v>629</v>
      </c>
      <c r="D532" s="17">
        <f>VLOOKUP(C532,IP!D$2:E$701,2,FALSE)</f>
        <v>0</v>
      </c>
    </row>
    <row r="533" spans="1:4">
      <c r="A533" s="18" t="s">
        <v>830</v>
      </c>
      <c r="B533" s="18" t="s">
        <v>49</v>
      </c>
      <c r="C533" s="158" t="s">
        <v>782</v>
      </c>
      <c r="D533" s="17">
        <f>VLOOKUP(C533,IP!D$2:E$701,2,FALSE)</f>
        <v>0</v>
      </c>
    </row>
    <row r="534" spans="1:4">
      <c r="A534" s="18" t="s">
        <v>75</v>
      </c>
      <c r="B534" s="18" t="s">
        <v>57</v>
      </c>
      <c r="C534" s="160" t="s">
        <v>287</v>
      </c>
      <c r="D534" s="17">
        <f>VLOOKUP(C534,IP!D$2:E$701,2,FALSE)</f>
        <v>0</v>
      </c>
    </row>
    <row r="535" spans="1:4">
      <c r="A535" s="18" t="s">
        <v>75</v>
      </c>
      <c r="B535" s="18" t="s">
        <v>58</v>
      </c>
      <c r="C535" s="160" t="s">
        <v>288</v>
      </c>
      <c r="D535" s="17">
        <f>VLOOKUP(C535,IP!D$2:E$701,2,FALSE)</f>
        <v>0</v>
      </c>
    </row>
    <row r="536" spans="1:4">
      <c r="A536" s="18" t="s">
        <v>69</v>
      </c>
      <c r="B536" s="18" t="s">
        <v>54</v>
      </c>
      <c r="C536" s="152" t="s">
        <v>496</v>
      </c>
      <c r="D536" s="17">
        <f>VLOOKUP(C536,IP!D$2:E$701,2,FALSE)</f>
        <v>0</v>
      </c>
    </row>
    <row r="537" spans="1:4">
      <c r="A537" s="18" t="s">
        <v>69</v>
      </c>
      <c r="B537" s="18" t="s">
        <v>40</v>
      </c>
      <c r="C537" s="130" t="s">
        <v>488</v>
      </c>
      <c r="D537" s="17">
        <f>VLOOKUP(C537,IP!D$2:E$701,2,FALSE)</f>
        <v>0</v>
      </c>
    </row>
    <row r="538" spans="1:4">
      <c r="A538" s="18" t="s">
        <v>69</v>
      </c>
      <c r="B538" s="18" t="s">
        <v>50</v>
      </c>
      <c r="C538" s="152" t="s">
        <v>160</v>
      </c>
      <c r="D538" s="17">
        <f>VLOOKUP(C538,IP!D$2:E$701,2,FALSE)</f>
        <v>0</v>
      </c>
    </row>
    <row r="539" spans="1:4">
      <c r="A539" s="18" t="s">
        <v>67</v>
      </c>
      <c r="B539" s="18" t="s">
        <v>53</v>
      </c>
      <c r="C539" s="136" t="s">
        <v>396</v>
      </c>
      <c r="D539" s="17">
        <f>VLOOKUP(C539,IP!D$2:E$701,2,FALSE)</f>
        <v>0</v>
      </c>
    </row>
    <row r="540" spans="1:4">
      <c r="A540" s="18" t="s">
        <v>829</v>
      </c>
      <c r="B540" s="18" t="s">
        <v>47</v>
      </c>
      <c r="C540" s="130" t="s">
        <v>336</v>
      </c>
      <c r="D540" s="17">
        <f>VLOOKUP(C540,IP!D$2:E$701,2,FALSE)</f>
        <v>0</v>
      </c>
    </row>
    <row r="541" spans="1:4">
      <c r="A541" s="18" t="s">
        <v>74</v>
      </c>
      <c r="B541" s="18" t="s">
        <v>55</v>
      </c>
      <c r="C541" s="152" t="s">
        <v>261</v>
      </c>
      <c r="D541" s="17">
        <f>VLOOKUP(C541,IP!D$2:E$701,2,FALSE)</f>
        <v>0</v>
      </c>
    </row>
    <row r="542" spans="1:4">
      <c r="A542" s="18" t="s">
        <v>820</v>
      </c>
      <c r="B542" s="18" t="s">
        <v>50</v>
      </c>
      <c r="C542" s="157" t="s">
        <v>450</v>
      </c>
      <c r="D542" s="17">
        <f>VLOOKUP(C542,IP!D$2:E$701,2,FALSE)</f>
        <v>0</v>
      </c>
    </row>
    <row r="543" spans="1:4">
      <c r="A543" s="18" t="s">
        <v>73</v>
      </c>
      <c r="B543" s="18" t="s">
        <v>41</v>
      </c>
      <c r="C543" s="152" t="s">
        <v>224</v>
      </c>
      <c r="D543" s="17">
        <f>VLOOKUP(C543,IP!D$2:E$701,2,FALSE)</f>
        <v>0</v>
      </c>
    </row>
    <row r="544" spans="1:4">
      <c r="A544" s="18" t="s">
        <v>831</v>
      </c>
      <c r="B544" s="18" t="s">
        <v>60</v>
      </c>
      <c r="C544" s="152" t="s">
        <v>818</v>
      </c>
      <c r="D544" s="17">
        <f>VLOOKUP(C544,IP!D$2:E$701,2,FALSE)</f>
        <v>0</v>
      </c>
    </row>
    <row r="545" spans="1:4">
      <c r="A545" s="18" t="s">
        <v>821</v>
      </c>
      <c r="B545" s="18" t="s">
        <v>55</v>
      </c>
      <c r="C545" s="154" t="s">
        <v>478</v>
      </c>
      <c r="D545" s="17">
        <f>VLOOKUP(C545,IP!D$2:E$701,2,FALSE)</f>
        <v>0</v>
      </c>
    </row>
    <row r="546" spans="1:4">
      <c r="A546" s="18" t="s">
        <v>831</v>
      </c>
      <c r="B546" s="18" t="s">
        <v>44</v>
      </c>
      <c r="C546" s="152" t="s">
        <v>802</v>
      </c>
      <c r="D546" s="17">
        <f>VLOOKUP(C546,IP!D$2:E$701,2,FALSE)</f>
        <v>0</v>
      </c>
    </row>
    <row r="547" spans="1:4">
      <c r="A547" s="18" t="s">
        <v>826</v>
      </c>
      <c r="B547" s="18" t="s">
        <v>38</v>
      </c>
      <c r="C547" s="152" t="s">
        <v>617</v>
      </c>
      <c r="D547" s="17">
        <f>VLOOKUP(C547,IP!D$2:E$701,2,FALSE)</f>
        <v>0</v>
      </c>
    </row>
    <row r="548" spans="1:4">
      <c r="A548" s="18" t="s">
        <v>65</v>
      </c>
      <c r="B548" s="18" t="s">
        <v>60</v>
      </c>
      <c r="C548" s="156" t="s">
        <v>105</v>
      </c>
      <c r="D548" s="17">
        <f>VLOOKUP(C548,IP!D$2:E$701,2,FALSE)</f>
        <v>0</v>
      </c>
    </row>
    <row r="549" spans="1:4">
      <c r="A549" s="18" t="s">
        <v>829</v>
      </c>
      <c r="B549" s="18" t="s">
        <v>40</v>
      </c>
      <c r="C549" s="152" t="s">
        <v>332</v>
      </c>
      <c r="D549" s="17">
        <f>VLOOKUP(C549,IP!D$2:E$701,2,FALSE)</f>
        <v>0</v>
      </c>
    </row>
    <row r="550" spans="1:4">
      <c r="A550" s="18" t="s">
        <v>830</v>
      </c>
      <c r="B550" s="18" t="s">
        <v>46</v>
      </c>
      <c r="C550" s="158" t="s">
        <v>779</v>
      </c>
      <c r="D550" s="17">
        <f>VLOOKUP(C550,IP!D$2:E$701,2,FALSE)</f>
        <v>0</v>
      </c>
    </row>
    <row r="551" spans="1:4">
      <c r="A551" s="18" t="s">
        <v>829</v>
      </c>
      <c r="B551" s="18" t="s">
        <v>44</v>
      </c>
      <c r="C551" s="152" t="s">
        <v>758</v>
      </c>
      <c r="D551" s="17">
        <f>VLOOKUP(C551,IP!D$2:E$701,2,FALSE)</f>
        <v>0</v>
      </c>
    </row>
    <row r="552" spans="1:4">
      <c r="A552" s="18" t="s">
        <v>73</v>
      </c>
      <c r="B552" s="18" t="s">
        <v>60</v>
      </c>
      <c r="C552" s="130" t="s">
        <v>241</v>
      </c>
      <c r="D552" s="17">
        <f>VLOOKUP(C552,IP!D$2:E$701,2,FALSE)</f>
        <v>0</v>
      </c>
    </row>
    <row r="553" spans="1:4">
      <c r="A553" s="18" t="s">
        <v>830</v>
      </c>
      <c r="B553" s="18" t="s">
        <v>47</v>
      </c>
      <c r="C553" s="158" t="s">
        <v>780</v>
      </c>
      <c r="D553" s="17">
        <f>VLOOKUP(C553,IP!D$2:E$701,2,FALSE)</f>
        <v>0</v>
      </c>
    </row>
    <row r="554" spans="1:4">
      <c r="A554" s="18" t="s">
        <v>827</v>
      </c>
      <c r="B554" s="18" t="s">
        <v>55</v>
      </c>
      <c r="C554" s="153" t="s">
        <v>661</v>
      </c>
      <c r="D554" s="17">
        <f>VLOOKUP(C554,IP!D$2:E$701,2,FALSE)</f>
        <v>0</v>
      </c>
    </row>
    <row r="555" spans="1:4">
      <c r="A555" s="18" t="s">
        <v>68</v>
      </c>
      <c r="B555" s="18" t="s">
        <v>55</v>
      </c>
      <c r="C555" s="151" t="s">
        <v>469</v>
      </c>
      <c r="D555" s="17">
        <f>VLOOKUP(C555,IP!D$2:E$701,2,FALSE)</f>
        <v>0</v>
      </c>
    </row>
    <row r="556" spans="1:4">
      <c r="A556" s="18" t="s">
        <v>827</v>
      </c>
      <c r="B556" s="18" t="s">
        <v>50</v>
      </c>
      <c r="C556" s="153" t="s">
        <v>656</v>
      </c>
      <c r="D556" s="17">
        <f>VLOOKUP(C556,IP!D$2:E$701,2,FALSE)</f>
        <v>0</v>
      </c>
    </row>
    <row r="557" spans="1:4">
      <c r="A557" s="18" t="s">
        <v>827</v>
      </c>
      <c r="B557" s="18" t="s">
        <v>52</v>
      </c>
      <c r="C557" s="153" t="s">
        <v>658</v>
      </c>
      <c r="D557" s="17">
        <f>VLOOKUP(C557,IP!D$2:E$701,2,FALSE)</f>
        <v>0</v>
      </c>
    </row>
    <row r="558" spans="1:4">
      <c r="A558" s="18" t="s">
        <v>822</v>
      </c>
      <c r="B558" s="18" t="s">
        <v>47</v>
      </c>
      <c r="C558" s="152" t="s">
        <v>513</v>
      </c>
      <c r="D558" s="17">
        <f>VLOOKUP(C558,IP!D$2:E$701,2,FALSE)</f>
        <v>0</v>
      </c>
    </row>
    <row r="559" spans="1:4">
      <c r="A559" s="18" t="s">
        <v>74</v>
      </c>
      <c r="B559" s="18" t="s">
        <v>44</v>
      </c>
      <c r="C559" s="152" t="s">
        <v>250</v>
      </c>
      <c r="D559" s="17">
        <f>VLOOKUP(C559,IP!D$2:E$701,2,FALSE)</f>
        <v>0</v>
      </c>
    </row>
    <row r="560" spans="1:4">
      <c r="A560" s="18" t="s">
        <v>73</v>
      </c>
      <c r="B560" s="18" t="s">
        <v>50</v>
      </c>
      <c r="C560" s="130" t="s">
        <v>233</v>
      </c>
      <c r="D560" s="17">
        <f>VLOOKUP(C560,IP!D$2:E$701,2,FALSE)</f>
        <v>0</v>
      </c>
    </row>
    <row r="561" spans="1:4">
      <c r="A561" s="18" t="s">
        <v>830</v>
      </c>
      <c r="B561" s="18" t="s">
        <v>45</v>
      </c>
      <c r="C561" s="158" t="s">
        <v>778</v>
      </c>
      <c r="D561" s="17">
        <f>VLOOKUP(C561,IP!D$2:E$701,2,FALSE)</f>
        <v>0</v>
      </c>
    </row>
    <row r="562" spans="1:4">
      <c r="A562" s="18" t="s">
        <v>822</v>
      </c>
      <c r="B562" s="18" t="s">
        <v>48</v>
      </c>
      <c r="C562" s="130" t="s">
        <v>514</v>
      </c>
      <c r="D562" s="17">
        <f>VLOOKUP(C562,IP!D$2:E$701,2,FALSE)</f>
        <v>0</v>
      </c>
    </row>
    <row r="563" spans="1:4">
      <c r="A563" s="18" t="s">
        <v>831</v>
      </c>
      <c r="B563" s="18" t="s">
        <v>52</v>
      </c>
      <c r="C563" s="120" t="s">
        <v>810</v>
      </c>
      <c r="D563" s="17">
        <f>VLOOKUP(C563,IP!D$2:E$701,2,FALSE)</f>
        <v>0</v>
      </c>
    </row>
    <row r="564" spans="1:4">
      <c r="A564" s="18" t="s">
        <v>830</v>
      </c>
      <c r="B564" s="18" t="s">
        <v>48</v>
      </c>
      <c r="C564" s="158" t="s">
        <v>781</v>
      </c>
      <c r="D564" s="17">
        <f>VLOOKUP(C564,IP!D$2:E$701,2,FALSE)</f>
        <v>0</v>
      </c>
    </row>
    <row r="565" spans="1:4">
      <c r="A565" s="18" t="s">
        <v>74</v>
      </c>
      <c r="B565" s="18" t="s">
        <v>49</v>
      </c>
      <c r="C565" s="152" t="s">
        <v>255</v>
      </c>
      <c r="D565" s="17">
        <f>VLOOKUP(C565,IP!D$2:E$701,2,FALSE)</f>
        <v>0</v>
      </c>
    </row>
    <row r="566" spans="1:4">
      <c r="A566" s="18" t="s">
        <v>72</v>
      </c>
      <c r="B566" s="18" t="s">
        <v>49</v>
      </c>
      <c r="C566" s="155" t="s">
        <v>535</v>
      </c>
      <c r="D566" s="17">
        <f>VLOOKUP(C566,IP!D$2:E$701,2,FALSE)</f>
        <v>0</v>
      </c>
    </row>
    <row r="567" spans="1:4">
      <c r="A567" s="18" t="s">
        <v>824</v>
      </c>
      <c r="B567" s="18" t="s">
        <v>48</v>
      </c>
      <c r="C567" s="152" t="s">
        <v>579</v>
      </c>
      <c r="D567" s="17">
        <f>VLOOKUP(C567,IP!D$2:E$701,2,FALSE)</f>
        <v>0</v>
      </c>
    </row>
    <row r="568" spans="1:4">
      <c r="A568" s="18" t="s">
        <v>824</v>
      </c>
      <c r="B568" s="18" t="s">
        <v>54</v>
      </c>
      <c r="C568" s="152" t="s">
        <v>585</v>
      </c>
      <c r="D568" s="17">
        <f>VLOOKUP(C568,IP!D$2:E$701,2,FALSE)</f>
        <v>0</v>
      </c>
    </row>
    <row r="569" spans="1:4">
      <c r="A569" s="18" t="s">
        <v>824</v>
      </c>
      <c r="B569" s="18" t="s">
        <v>56</v>
      </c>
      <c r="C569" s="152" t="s">
        <v>587</v>
      </c>
      <c r="D569" s="17">
        <f>VLOOKUP(C569,IP!D$2:E$701,2,FALSE)</f>
        <v>0</v>
      </c>
    </row>
    <row r="570" spans="1:4">
      <c r="A570" s="18" t="s">
        <v>828</v>
      </c>
      <c r="B570" s="18" t="s">
        <v>45</v>
      </c>
      <c r="C570" s="130" t="s">
        <v>736</v>
      </c>
      <c r="D570" s="17">
        <f>VLOOKUP(C570,IP!D$2:E$701,2,FALSE)</f>
        <v>0</v>
      </c>
    </row>
    <row r="571" spans="1:4">
      <c r="A571" s="18" t="s">
        <v>821</v>
      </c>
      <c r="B571" s="18" t="s">
        <v>58</v>
      </c>
      <c r="C571" s="154" t="s">
        <v>153</v>
      </c>
      <c r="D571" s="17">
        <f>VLOOKUP(C571,IP!D$2:E$701,2,FALSE)</f>
        <v>0</v>
      </c>
    </row>
    <row r="572" spans="1:4">
      <c r="A572" s="18" t="s">
        <v>74</v>
      </c>
      <c r="B572" s="18" t="s">
        <v>50</v>
      </c>
      <c r="C572" s="130" t="s">
        <v>256</v>
      </c>
      <c r="D572" s="17">
        <f>VLOOKUP(C572,IP!D$2:E$701,2,FALSE)</f>
        <v>0</v>
      </c>
    </row>
    <row r="573" spans="1:4">
      <c r="A573" s="18" t="s">
        <v>71</v>
      </c>
      <c r="B573" s="18" t="s">
        <v>60</v>
      </c>
      <c r="C573" s="156" t="s">
        <v>642</v>
      </c>
      <c r="D573" s="17">
        <f>VLOOKUP(C573,IP!D$2:E$701,2,FALSE)</f>
        <v>0</v>
      </c>
    </row>
    <row r="574" spans="1:4">
      <c r="A574" s="18" t="s">
        <v>74</v>
      </c>
      <c r="B574" s="18" t="s">
        <v>52</v>
      </c>
      <c r="C574" s="130" t="s">
        <v>258</v>
      </c>
      <c r="D574" s="17">
        <f>VLOOKUP(C574,IP!D$2:E$701,2,FALSE)</f>
        <v>0</v>
      </c>
    </row>
    <row r="575" spans="1:4">
      <c r="A575" s="18" t="s">
        <v>76</v>
      </c>
      <c r="B575" s="18" t="s">
        <v>45</v>
      </c>
      <c r="C575" s="158" t="s">
        <v>300</v>
      </c>
      <c r="D575" s="17">
        <f>VLOOKUP(C575,IP!D$2:E$701,2,FALSE)</f>
        <v>0</v>
      </c>
    </row>
    <row r="576" spans="1:4">
      <c r="A576" s="18" t="s">
        <v>67</v>
      </c>
      <c r="B576" s="18" t="s">
        <v>57</v>
      </c>
      <c r="C576" s="159" t="s">
        <v>400</v>
      </c>
      <c r="D576" s="17">
        <f>VLOOKUP(C576,IP!D$2:E$701,2,FALSE)</f>
        <v>0</v>
      </c>
    </row>
    <row r="577" spans="1:4">
      <c r="A577" s="18" t="s">
        <v>822</v>
      </c>
      <c r="B577" s="18" t="s">
        <v>55</v>
      </c>
      <c r="C577" s="152" t="s">
        <v>521</v>
      </c>
      <c r="D577" s="17">
        <f>VLOOKUP(C577,IP!D$2:E$701,2,FALSE)</f>
        <v>0</v>
      </c>
    </row>
    <row r="578" spans="1:4">
      <c r="A578" s="18" t="s">
        <v>827</v>
      </c>
      <c r="B578" s="18" t="s">
        <v>44</v>
      </c>
      <c r="C578" s="153" t="s">
        <v>650</v>
      </c>
      <c r="D578" s="17">
        <f>VLOOKUP(C578,IP!D$2:E$701,2,FALSE)</f>
        <v>0</v>
      </c>
    </row>
    <row r="579" spans="1:4">
      <c r="A579" s="18" t="s">
        <v>827</v>
      </c>
      <c r="B579" s="18" t="s">
        <v>54</v>
      </c>
      <c r="C579" s="153" t="s">
        <v>660</v>
      </c>
      <c r="D579" s="17">
        <f>VLOOKUP(C579,IP!D$2:E$701,2,FALSE)</f>
        <v>0</v>
      </c>
    </row>
    <row r="580" spans="1:4">
      <c r="A580" s="18" t="s">
        <v>76</v>
      </c>
      <c r="B580" s="18" t="s">
        <v>56</v>
      </c>
      <c r="C580" s="158" t="s">
        <v>311</v>
      </c>
      <c r="D580" s="17">
        <f>VLOOKUP(C580,IP!D$2:E$701,2,FALSE)</f>
        <v>0</v>
      </c>
    </row>
    <row r="581" spans="1:4">
      <c r="A581" s="18" t="s">
        <v>823</v>
      </c>
      <c r="B581" s="18" t="s">
        <v>54</v>
      </c>
      <c r="C581" s="154" t="s">
        <v>560</v>
      </c>
      <c r="D581" s="17">
        <f>VLOOKUP(C581,IP!D$2:E$701,2,FALSE)</f>
        <v>0</v>
      </c>
    </row>
    <row r="582" spans="1:4">
      <c r="A582" s="18" t="s">
        <v>76</v>
      </c>
      <c r="B582" s="18" t="s">
        <v>54</v>
      </c>
      <c r="C582" s="158" t="s">
        <v>309</v>
      </c>
      <c r="D582" s="17">
        <f>VLOOKUP(C582,IP!D$2:E$701,2,FALSE)</f>
        <v>0</v>
      </c>
    </row>
    <row r="583" spans="1:4">
      <c r="A583" s="18" t="s">
        <v>76</v>
      </c>
      <c r="B583" s="18" t="s">
        <v>37</v>
      </c>
      <c r="C583" s="158" t="s">
        <v>292</v>
      </c>
      <c r="D583" s="17">
        <f>VLOOKUP(C583,IP!D$2:E$701,2,FALSE)</f>
        <v>0</v>
      </c>
    </row>
    <row r="584" spans="1:4">
      <c r="A584" s="18" t="s">
        <v>71</v>
      </c>
      <c r="B584" s="18" t="s">
        <v>37</v>
      </c>
      <c r="C584" s="156" t="s">
        <v>186</v>
      </c>
      <c r="D584" s="17">
        <f>VLOOKUP(C584,IP!D$2:E$701,2,FALSE)</f>
        <v>0</v>
      </c>
    </row>
    <row r="585" spans="1:4">
      <c r="A585" s="18" t="s">
        <v>71</v>
      </c>
      <c r="B585" s="18" t="s">
        <v>49</v>
      </c>
      <c r="C585" s="156" t="s">
        <v>196</v>
      </c>
      <c r="D585" s="17">
        <f>VLOOKUP(C585,IP!D$2:E$701,2,FALSE)</f>
        <v>0</v>
      </c>
    </row>
    <row r="586" spans="1:4">
      <c r="A586" s="18" t="s">
        <v>827</v>
      </c>
      <c r="B586" s="18" t="s">
        <v>49</v>
      </c>
      <c r="C586" s="153" t="s">
        <v>655</v>
      </c>
      <c r="D586" s="17">
        <f>VLOOKUP(C586,IP!D$2:E$701,2,FALSE)</f>
        <v>0</v>
      </c>
    </row>
    <row r="587" spans="1:4">
      <c r="A587" s="18" t="s">
        <v>77</v>
      </c>
      <c r="B587" s="18" t="s">
        <v>45</v>
      </c>
      <c r="C587" s="152" t="s">
        <v>711</v>
      </c>
      <c r="D587" s="17">
        <f>VLOOKUP(C587,IP!D$2:E$701,2,FALSE)</f>
        <v>0</v>
      </c>
    </row>
    <row r="588" spans="1:4">
      <c r="A588" s="18" t="s">
        <v>820</v>
      </c>
      <c r="B588" s="18" t="s">
        <v>60</v>
      </c>
      <c r="C588" s="157" t="s">
        <v>460</v>
      </c>
      <c r="D588" s="17">
        <f>VLOOKUP(C588,IP!D$2:E$701,2,FALSE)</f>
        <v>0</v>
      </c>
    </row>
    <row r="589" spans="1:4">
      <c r="A589" s="18" t="s">
        <v>831</v>
      </c>
      <c r="B589" s="18" t="s">
        <v>56</v>
      </c>
      <c r="C589" s="152" t="s">
        <v>814</v>
      </c>
      <c r="D589" s="17">
        <f>VLOOKUP(C589,IP!D$2:E$701,2,FALSE)</f>
        <v>0</v>
      </c>
    </row>
    <row r="590" spans="1:4">
      <c r="A590" s="18" t="s">
        <v>72</v>
      </c>
      <c r="B590" s="18" t="s">
        <v>37</v>
      </c>
      <c r="C590" s="155" t="s">
        <v>527</v>
      </c>
      <c r="D590" s="17">
        <f>VLOOKUP(C590,IP!D$2:E$701,2,FALSE)</f>
        <v>0</v>
      </c>
    </row>
    <row r="591" spans="1:4">
      <c r="A591" s="18" t="s">
        <v>75</v>
      </c>
      <c r="B591" s="18" t="s">
        <v>60</v>
      </c>
      <c r="C591" s="160" t="s">
        <v>290</v>
      </c>
      <c r="D591" s="17">
        <f>VLOOKUP(C591,IP!D$2:E$701,2,FALSE)</f>
        <v>0</v>
      </c>
    </row>
    <row r="592" spans="1:4">
      <c r="A592" s="18" t="s">
        <v>821</v>
      </c>
      <c r="B592" s="18" t="s">
        <v>40</v>
      </c>
      <c r="C592" s="154" t="s">
        <v>143</v>
      </c>
      <c r="D592" s="17">
        <f>VLOOKUP(C592,IP!D$2:E$701,2,FALSE)</f>
        <v>0</v>
      </c>
    </row>
    <row r="593" spans="1:4">
      <c r="A593" s="18" t="s">
        <v>73</v>
      </c>
      <c r="B593" s="18" t="s">
        <v>54</v>
      </c>
      <c r="C593" s="130" t="s">
        <v>236</v>
      </c>
      <c r="D593" s="17">
        <f>VLOOKUP(C593,IP!D$2:E$701,2,FALSE)</f>
        <v>0</v>
      </c>
    </row>
    <row r="594" spans="1:4">
      <c r="A594" s="18" t="s">
        <v>75</v>
      </c>
      <c r="B594" s="18" t="s">
        <v>49</v>
      </c>
      <c r="C594" s="160" t="s">
        <v>279</v>
      </c>
      <c r="D594" s="17">
        <f>VLOOKUP(C594,IP!D$2:E$701,2,FALSE)</f>
        <v>0</v>
      </c>
    </row>
    <row r="595" spans="1:4">
      <c r="A595" s="18" t="s">
        <v>73</v>
      </c>
      <c r="B595" s="18" t="s">
        <v>55</v>
      </c>
      <c r="C595" s="130" t="s">
        <v>237</v>
      </c>
      <c r="D595" s="17">
        <f>VLOOKUP(C595,IP!D$2:E$701,2,FALSE)</f>
        <v>0</v>
      </c>
    </row>
    <row r="596" spans="1:4">
      <c r="A596" s="18" t="s">
        <v>826</v>
      </c>
      <c r="B596" s="18" t="s">
        <v>50</v>
      </c>
      <c r="C596" s="152" t="s">
        <v>628</v>
      </c>
      <c r="D596" s="17">
        <f>VLOOKUP(C596,IP!D$2:E$701,2,FALSE)</f>
        <v>0</v>
      </c>
    </row>
    <row r="597" spans="1:4">
      <c r="A597" s="18" t="s">
        <v>829</v>
      </c>
      <c r="B597" s="18" t="s">
        <v>41</v>
      </c>
      <c r="C597" s="130" t="s">
        <v>756</v>
      </c>
      <c r="D597" s="17">
        <f>VLOOKUP(C597,IP!D$2:E$701,2,FALSE)</f>
        <v>0</v>
      </c>
    </row>
    <row r="598" spans="1:4">
      <c r="A598" s="18" t="s">
        <v>72</v>
      </c>
      <c r="B598" s="18" t="s">
        <v>60</v>
      </c>
      <c r="C598" s="155" t="s">
        <v>217</v>
      </c>
      <c r="D598" s="17">
        <f>VLOOKUP(C598,IP!D$2:E$701,2,FALSE)</f>
        <v>0</v>
      </c>
    </row>
    <row r="599" spans="1:4">
      <c r="A599" s="18" t="s">
        <v>830</v>
      </c>
      <c r="B599" s="18" t="s">
        <v>51</v>
      </c>
      <c r="C599" s="158" t="s">
        <v>784</v>
      </c>
      <c r="D599" s="17">
        <f>VLOOKUP(C599,IP!D$2:E$701,2,FALSE)</f>
        <v>0</v>
      </c>
    </row>
    <row r="600" spans="1:4">
      <c r="A600" s="18" t="s">
        <v>70</v>
      </c>
      <c r="B600" s="18" t="s">
        <v>40</v>
      </c>
      <c r="C600" s="151" t="s">
        <v>168</v>
      </c>
      <c r="D600" s="17">
        <f>VLOOKUP(C600,IP!D$2:E$701,2,FALSE)</f>
        <v>0</v>
      </c>
    </row>
    <row r="601" spans="1:4">
      <c r="A601" s="18" t="s">
        <v>75</v>
      </c>
      <c r="B601" s="18" t="s">
        <v>53</v>
      </c>
      <c r="C601" s="138" t="s">
        <v>283</v>
      </c>
      <c r="D601" s="17">
        <f>VLOOKUP(C601,IP!D$2:E$701,2,FALSE)</f>
        <v>0</v>
      </c>
    </row>
    <row r="602" spans="1:4">
      <c r="A602" s="18" t="s">
        <v>65</v>
      </c>
      <c r="B602" s="18" t="s">
        <v>41</v>
      </c>
      <c r="C602" s="156" t="s">
        <v>86</v>
      </c>
      <c r="D602" s="17">
        <f>VLOOKUP(C602,IP!D$2:E$701,2,FALSE)</f>
        <v>0</v>
      </c>
    </row>
    <row r="603" spans="1:4">
      <c r="A603" s="18" t="s">
        <v>69</v>
      </c>
      <c r="B603" s="18" t="s">
        <v>41</v>
      </c>
      <c r="C603" s="130" t="s">
        <v>489</v>
      </c>
      <c r="D603" s="17">
        <f>VLOOKUP(C603,IP!D$2:E$701,2,FALSE)</f>
        <v>0</v>
      </c>
    </row>
    <row r="604" spans="1:4">
      <c r="A604" s="18" t="s">
        <v>819</v>
      </c>
      <c r="B604" s="18" t="s">
        <v>45</v>
      </c>
      <c r="C604" s="130" t="s">
        <v>411</v>
      </c>
      <c r="D604" s="17">
        <f>VLOOKUP(C604,IP!D$2:E$701,2,FALSE)</f>
        <v>0</v>
      </c>
    </row>
    <row r="605" spans="1:4">
      <c r="A605" s="18" t="s">
        <v>78</v>
      </c>
      <c r="B605" s="18" t="s">
        <v>47</v>
      </c>
      <c r="C605" s="130" t="s">
        <v>690</v>
      </c>
      <c r="D605" s="17">
        <f>VLOOKUP(C605,IP!D$2:E$701,2,FALSE)</f>
        <v>0</v>
      </c>
    </row>
    <row r="606" spans="1:4">
      <c r="A606" s="18" t="s">
        <v>74</v>
      </c>
      <c r="B606" s="18" t="s">
        <v>57</v>
      </c>
      <c r="C606" s="130" t="s">
        <v>263</v>
      </c>
      <c r="D606" s="17">
        <f>VLOOKUP(C606,IP!D$2:E$701,2,FALSE)</f>
        <v>0</v>
      </c>
    </row>
    <row r="607" spans="1:4">
      <c r="A607" s="18" t="s">
        <v>75</v>
      </c>
      <c r="B607" s="18" t="s">
        <v>48</v>
      </c>
      <c r="C607" s="160" t="s">
        <v>278</v>
      </c>
      <c r="D607" s="17">
        <f>VLOOKUP(C607,IP!D$2:E$701,2,FALSE)</f>
        <v>0</v>
      </c>
    </row>
    <row r="608" spans="1:4">
      <c r="A608" s="18" t="s">
        <v>67</v>
      </c>
      <c r="B608" s="18" t="s">
        <v>60</v>
      </c>
      <c r="C608" s="159" t="s">
        <v>403</v>
      </c>
      <c r="D608" s="17">
        <f>VLOOKUP(C608,IP!D$2:E$701,2,FALSE)</f>
        <v>0</v>
      </c>
    </row>
    <row r="609" spans="1:4">
      <c r="A609" s="18" t="s">
        <v>822</v>
      </c>
      <c r="B609" s="18" t="s">
        <v>53</v>
      </c>
      <c r="C609" s="152" t="s">
        <v>519</v>
      </c>
      <c r="D609" s="17">
        <f>VLOOKUP(C609,IP!D$2:E$701,2,FALSE)</f>
        <v>0</v>
      </c>
    </row>
    <row r="610" spans="1:4">
      <c r="A610" s="18" t="s">
        <v>68</v>
      </c>
      <c r="B610" s="18" t="s">
        <v>60</v>
      </c>
      <c r="C610" s="151" t="s">
        <v>139</v>
      </c>
      <c r="D610" s="17">
        <f>VLOOKUP(C610,IP!D$2:E$701,2,FALSE)</f>
        <v>0</v>
      </c>
    </row>
    <row r="611" spans="1:4">
      <c r="A611" s="18" t="s">
        <v>824</v>
      </c>
      <c r="B611" s="18" t="s">
        <v>37</v>
      </c>
      <c r="C611" s="130" t="s">
        <v>568</v>
      </c>
      <c r="D611" s="17">
        <f>VLOOKUP(C611,IP!D$2:E$701,2,FALSE)</f>
        <v>0</v>
      </c>
    </row>
    <row r="612" spans="1:4">
      <c r="A612" s="18" t="s">
        <v>65</v>
      </c>
      <c r="B612" s="18" t="s">
        <v>46</v>
      </c>
      <c r="C612" s="156" t="s">
        <v>91</v>
      </c>
      <c r="D612" s="17">
        <f>VLOOKUP(C612,IP!D$2:E$701,2,FALSE)</f>
        <v>0</v>
      </c>
    </row>
    <row r="613" spans="1:4">
      <c r="A613" s="18" t="s">
        <v>78</v>
      </c>
      <c r="B613" s="18" t="s">
        <v>58</v>
      </c>
      <c r="C613" s="120" t="s">
        <v>699</v>
      </c>
      <c r="D613" s="17">
        <f>VLOOKUP(C613,IP!D$2:E$701,2,FALSE)</f>
        <v>0</v>
      </c>
    </row>
    <row r="614" spans="1:4">
      <c r="A614" s="18" t="s">
        <v>819</v>
      </c>
      <c r="B614" s="18" t="s">
        <v>54</v>
      </c>
      <c r="C614" s="130" t="s">
        <v>420</v>
      </c>
      <c r="D614" s="17">
        <f>VLOOKUP(C614,IP!D$2:E$701,2,FALSE)</f>
        <v>0</v>
      </c>
    </row>
    <row r="615" spans="1:4">
      <c r="A615" s="18" t="s">
        <v>825</v>
      </c>
      <c r="B615" s="18" t="s">
        <v>54</v>
      </c>
      <c r="C615" s="130" t="s">
        <v>609</v>
      </c>
      <c r="D615" s="17">
        <f>VLOOKUP(C615,IP!D$2:E$701,2,FALSE)</f>
        <v>0</v>
      </c>
    </row>
    <row r="616" spans="1:4">
      <c r="A616" s="18" t="s">
        <v>828</v>
      </c>
      <c r="B616" s="18" t="s">
        <v>37</v>
      </c>
      <c r="C616" s="130" t="s">
        <v>728</v>
      </c>
      <c r="D616" s="17">
        <f>VLOOKUP(C616,IP!D$2:E$701,2,FALSE)</f>
        <v>0</v>
      </c>
    </row>
    <row r="617" spans="1:4">
      <c r="A617" s="18" t="s">
        <v>75</v>
      </c>
      <c r="B617" s="18" t="s">
        <v>47</v>
      </c>
      <c r="C617" s="160" t="s">
        <v>277</v>
      </c>
      <c r="D617" s="17">
        <f>VLOOKUP(C617,IP!D$2:E$701,2,FALSE)</f>
        <v>0</v>
      </c>
    </row>
    <row r="618" spans="1:4">
      <c r="A618" s="18" t="s">
        <v>75</v>
      </c>
      <c r="B618" s="18" t="s">
        <v>56</v>
      </c>
      <c r="C618" s="160" t="s">
        <v>286</v>
      </c>
      <c r="D618" s="17">
        <f>VLOOKUP(C618,IP!D$2:E$701,2,FALSE)</f>
        <v>0</v>
      </c>
    </row>
    <row r="619" spans="1:4">
      <c r="A619" s="18" t="s">
        <v>75</v>
      </c>
      <c r="B619" s="18" t="s">
        <v>39</v>
      </c>
      <c r="C619" s="160" t="s">
        <v>269</v>
      </c>
      <c r="D619" s="17">
        <f>VLOOKUP(C619,IP!D$2:E$701,2,FALSE)</f>
        <v>0</v>
      </c>
    </row>
    <row r="620" spans="1:4">
      <c r="A620" s="18" t="s">
        <v>827</v>
      </c>
      <c r="B620" s="18" t="s">
        <v>39</v>
      </c>
      <c r="C620" s="153" t="s">
        <v>645</v>
      </c>
      <c r="D620" s="17">
        <f>VLOOKUP(C620,IP!D$2:E$701,2,FALSE)</f>
        <v>0</v>
      </c>
    </row>
    <row r="621" spans="1:4">
      <c r="A621" s="18" t="s">
        <v>74</v>
      </c>
      <c r="B621" s="18" t="s">
        <v>51</v>
      </c>
      <c r="C621" s="152" t="s">
        <v>257</v>
      </c>
      <c r="D621" s="17">
        <f>VLOOKUP(C621,IP!D$2:E$701,2,FALSE)</f>
        <v>0</v>
      </c>
    </row>
    <row r="622" spans="1:4">
      <c r="A622" s="18" t="s">
        <v>830</v>
      </c>
      <c r="B622" s="18" t="s">
        <v>44</v>
      </c>
      <c r="C622" s="158" t="s">
        <v>777</v>
      </c>
      <c r="D622" s="17">
        <f>VLOOKUP(C622,IP!D$2:E$701,2,FALSE)</f>
        <v>0</v>
      </c>
    </row>
    <row r="623" spans="1:4">
      <c r="A623" s="18" t="s">
        <v>828</v>
      </c>
      <c r="B623" s="18" t="s">
        <v>41</v>
      </c>
      <c r="C623" s="152" t="s">
        <v>732</v>
      </c>
      <c r="D623" s="17">
        <f>VLOOKUP(C623,IP!D$2:E$701,2,FALSE)</f>
        <v>0</v>
      </c>
    </row>
    <row r="624" spans="1:4">
      <c r="A624" s="18" t="s">
        <v>69</v>
      </c>
      <c r="B624" s="18" t="s">
        <v>60</v>
      </c>
      <c r="C624" s="130" t="s">
        <v>163</v>
      </c>
      <c r="D624" s="17">
        <f>VLOOKUP(C624,IP!D$2:E$701,2,FALSE)</f>
        <v>0</v>
      </c>
    </row>
    <row r="625" spans="1:4">
      <c r="A625" s="18" t="s">
        <v>72</v>
      </c>
      <c r="B625" s="18" t="s">
        <v>48</v>
      </c>
      <c r="C625" s="155" t="s">
        <v>534</v>
      </c>
      <c r="D625" s="17">
        <f>VLOOKUP(C625,IP!D$2:E$701,2,FALSE)</f>
        <v>0</v>
      </c>
    </row>
    <row r="626" spans="1:4">
      <c r="A626" s="18" t="s">
        <v>826</v>
      </c>
      <c r="B626" s="18" t="s">
        <v>49</v>
      </c>
      <c r="C626" s="152" t="s">
        <v>627</v>
      </c>
      <c r="D626" s="17">
        <f>VLOOKUP(C626,IP!D$2:E$701,2,FALSE)</f>
        <v>0</v>
      </c>
    </row>
    <row r="627" spans="1:4">
      <c r="A627" s="18" t="s">
        <v>825</v>
      </c>
      <c r="B627" s="18" t="s">
        <v>55</v>
      </c>
      <c r="C627" s="130" t="s">
        <v>610</v>
      </c>
      <c r="D627" s="17">
        <f>VLOOKUP(C627,IP!D$2:E$701,2,FALSE)</f>
        <v>0</v>
      </c>
    </row>
    <row r="628" spans="1:4">
      <c r="A628" s="18" t="s">
        <v>831</v>
      </c>
      <c r="B628" s="18" t="s">
        <v>37</v>
      </c>
      <c r="C628" s="152" t="s">
        <v>795</v>
      </c>
      <c r="D628" s="17">
        <f>VLOOKUP(C628,IP!D$2:E$701,2,FALSE)</f>
        <v>0</v>
      </c>
    </row>
    <row r="629" spans="1:4">
      <c r="A629" s="18" t="s">
        <v>75</v>
      </c>
      <c r="B629" s="18" t="s">
        <v>52</v>
      </c>
      <c r="C629" s="160" t="s">
        <v>282</v>
      </c>
      <c r="D629" s="17">
        <f>VLOOKUP(C629,IP!D$2:E$701,2,FALSE)</f>
        <v>0</v>
      </c>
    </row>
    <row r="630" spans="1:4">
      <c r="A630" s="18" t="s">
        <v>828</v>
      </c>
      <c r="B630" s="18" t="s">
        <v>44</v>
      </c>
      <c r="C630" s="152" t="s">
        <v>735</v>
      </c>
      <c r="D630" s="17">
        <f>VLOOKUP(C630,IP!D$2:E$701,2,FALSE)</f>
        <v>0</v>
      </c>
    </row>
    <row r="631" spans="1:4">
      <c r="A631" s="18" t="s">
        <v>819</v>
      </c>
      <c r="B631" s="18" t="s">
        <v>52</v>
      </c>
      <c r="C631" s="152" t="s">
        <v>418</v>
      </c>
      <c r="D631" s="17">
        <f>VLOOKUP(C631,IP!D$2:E$701,2,FALSE)</f>
        <v>0</v>
      </c>
    </row>
    <row r="632" spans="1:4">
      <c r="A632" s="18" t="s">
        <v>829</v>
      </c>
      <c r="B632" s="18" t="s">
        <v>58</v>
      </c>
      <c r="C632" s="130" t="s">
        <v>767</v>
      </c>
      <c r="D632" s="17">
        <f>VLOOKUP(C632,IP!D$2:E$701,2,FALSE)</f>
        <v>0</v>
      </c>
    </row>
    <row r="633" spans="1:4">
      <c r="A633" s="18" t="s">
        <v>72</v>
      </c>
      <c r="B633" s="18" t="s">
        <v>47</v>
      </c>
      <c r="C633" s="155" t="s">
        <v>533</v>
      </c>
      <c r="D633" s="17">
        <f>VLOOKUP(C633,IP!D$2:E$701,2,FALSE)</f>
        <v>0</v>
      </c>
    </row>
    <row r="634" spans="1:4">
      <c r="A634" s="18" t="s">
        <v>820</v>
      </c>
      <c r="B634" s="18" t="s">
        <v>41</v>
      </c>
      <c r="C634" s="157" t="s">
        <v>441</v>
      </c>
      <c r="D634" s="17">
        <f>VLOOKUP(C634,IP!D$2:E$701,2,FALSE)</f>
        <v>0</v>
      </c>
    </row>
    <row r="635" spans="1:4">
      <c r="A635" s="18" t="s">
        <v>66</v>
      </c>
      <c r="B635" s="18" t="s">
        <v>57</v>
      </c>
      <c r="C635" s="152" t="s">
        <v>119</v>
      </c>
      <c r="D635" s="17">
        <f>VLOOKUP(C635,IP!D$2:E$701,2,FALSE)</f>
        <v>0</v>
      </c>
    </row>
    <row r="636" spans="1:4">
      <c r="A636" s="18" t="s">
        <v>829</v>
      </c>
      <c r="B636" s="18" t="s">
        <v>52</v>
      </c>
      <c r="C636" s="152" t="s">
        <v>763</v>
      </c>
      <c r="D636" s="17">
        <f>VLOOKUP(C636,IP!D$2:E$701,2,FALSE)</f>
        <v>0</v>
      </c>
    </row>
    <row r="637" spans="1:4">
      <c r="A637" s="18" t="s">
        <v>822</v>
      </c>
      <c r="B637" s="18" t="s">
        <v>57</v>
      </c>
      <c r="C637" s="130" t="s">
        <v>523</v>
      </c>
      <c r="D637" s="17">
        <f>VLOOKUP(C637,IP!D$2:E$701,2,FALSE)</f>
        <v>0</v>
      </c>
    </row>
    <row r="638" spans="1:4">
      <c r="A638" s="18" t="s">
        <v>819</v>
      </c>
      <c r="B638" s="18" t="s">
        <v>47</v>
      </c>
      <c r="C638" s="130" t="s">
        <v>413</v>
      </c>
      <c r="D638" s="17">
        <f>VLOOKUP(C638,IP!D$2:E$701,2,FALSE)</f>
        <v>0</v>
      </c>
    </row>
    <row r="639" spans="1:4">
      <c r="A639" s="18" t="s">
        <v>826</v>
      </c>
      <c r="B639" s="18" t="s">
        <v>44</v>
      </c>
      <c r="C639" s="152" t="s">
        <v>623</v>
      </c>
      <c r="D639" s="17">
        <f>VLOOKUP(C639,IP!D$2:E$701,2,FALSE)</f>
        <v>0</v>
      </c>
    </row>
    <row r="640" spans="1:4">
      <c r="A640" s="18" t="s">
        <v>78</v>
      </c>
      <c r="B640" s="18" t="s">
        <v>56</v>
      </c>
      <c r="C640" s="130" t="s">
        <v>318</v>
      </c>
      <c r="D640" s="17">
        <f>VLOOKUP(C640,IP!D$2:E$701,2,FALSE)</f>
        <v>0</v>
      </c>
    </row>
    <row r="641" spans="1:4">
      <c r="A641" s="18" t="s">
        <v>66</v>
      </c>
      <c r="B641" s="18" t="s">
        <v>45</v>
      </c>
      <c r="C641" s="130" t="s">
        <v>430</v>
      </c>
      <c r="D641" s="17">
        <f>VLOOKUP(C641,IP!D$2:E$701,2,FALSE)</f>
        <v>0</v>
      </c>
    </row>
    <row r="642" spans="1:4">
      <c r="A642" s="18" t="s">
        <v>827</v>
      </c>
      <c r="B642" s="18" t="s">
        <v>41</v>
      </c>
      <c r="C642" s="153" t="s">
        <v>647</v>
      </c>
      <c r="D642" s="17">
        <f>VLOOKUP(C642,IP!D$2:E$701,2,FALSE)</f>
        <v>0</v>
      </c>
    </row>
    <row r="643" spans="1:4">
      <c r="A643" s="18" t="s">
        <v>821</v>
      </c>
      <c r="B643" s="18" t="s">
        <v>57</v>
      </c>
      <c r="C643" s="154" t="s">
        <v>480</v>
      </c>
      <c r="D643" s="17">
        <f>VLOOKUP(C643,IP!D$2:E$701,2,FALSE)</f>
        <v>0</v>
      </c>
    </row>
    <row r="644" spans="1:4">
      <c r="A644" s="18" t="s">
        <v>821</v>
      </c>
      <c r="B644" s="18" t="s">
        <v>50</v>
      </c>
      <c r="C644" s="154" t="s">
        <v>477</v>
      </c>
      <c r="D644" s="17">
        <f>VLOOKUP(C644,IP!D$2:E$701,2,FALSE)</f>
        <v>0</v>
      </c>
    </row>
    <row r="645" spans="1:4">
      <c r="A645" s="18" t="s">
        <v>66</v>
      </c>
      <c r="B645" s="18" t="s">
        <v>51</v>
      </c>
      <c r="C645" s="130" t="s">
        <v>116</v>
      </c>
      <c r="D645" s="17">
        <f>VLOOKUP(C645,IP!D$2:E$701,2,FALSE)</f>
        <v>0</v>
      </c>
    </row>
    <row r="646" spans="1:4">
      <c r="A646" s="18" t="s">
        <v>821</v>
      </c>
      <c r="B646" s="18" t="s">
        <v>49</v>
      </c>
      <c r="C646" s="154" t="s">
        <v>476</v>
      </c>
      <c r="D646" s="17">
        <f>VLOOKUP(C646,IP!D$2:E$701,2,FALSE)</f>
        <v>0</v>
      </c>
    </row>
    <row r="647" spans="1:4">
      <c r="A647" s="18" t="s">
        <v>65</v>
      </c>
      <c r="B647" s="18" t="s">
        <v>52</v>
      </c>
      <c r="C647" s="156" t="s">
        <v>97</v>
      </c>
      <c r="D647" s="17">
        <f>VLOOKUP(C647,IP!D$2:E$701,2,FALSE)</f>
        <v>0</v>
      </c>
    </row>
    <row r="648" spans="1:4">
      <c r="A648" s="18" t="s">
        <v>66</v>
      </c>
      <c r="B648" s="18" t="s">
        <v>56</v>
      </c>
      <c r="C648" s="152" t="s">
        <v>118</v>
      </c>
      <c r="D648" s="17">
        <f>VLOOKUP(C648,IP!D$2:E$701,2,FALSE)</f>
        <v>0</v>
      </c>
    </row>
    <row r="649" spans="1:4">
      <c r="A649" s="18" t="s">
        <v>821</v>
      </c>
      <c r="B649" s="18" t="s">
        <v>51</v>
      </c>
      <c r="C649" s="154" t="s">
        <v>148</v>
      </c>
      <c r="D649" s="17">
        <f>VLOOKUP(C649,IP!D$2:E$701,2,FALSE)</f>
        <v>0</v>
      </c>
    </row>
    <row r="650" spans="1:4">
      <c r="A650" s="18" t="s">
        <v>821</v>
      </c>
      <c r="B650" s="18" t="s">
        <v>52</v>
      </c>
      <c r="C650" s="154" t="s">
        <v>149</v>
      </c>
      <c r="D650" s="17">
        <f>VLOOKUP(C650,IP!D$2:E$701,2,FALSE)</f>
        <v>0</v>
      </c>
    </row>
    <row r="651" spans="1:4">
      <c r="A651" s="18" t="s">
        <v>823</v>
      </c>
      <c r="B651" s="18" t="s">
        <v>60</v>
      </c>
      <c r="C651" s="154" t="s">
        <v>566</v>
      </c>
      <c r="D651" s="17">
        <f>VLOOKUP(C651,IP!D$2:E$701,2,FALSE)</f>
        <v>0</v>
      </c>
    </row>
    <row r="652" spans="1:4">
      <c r="A652" s="18" t="s">
        <v>821</v>
      </c>
      <c r="B652" s="18" t="s">
        <v>48</v>
      </c>
      <c r="C652" s="154" t="s">
        <v>475</v>
      </c>
      <c r="D652" s="17">
        <f>VLOOKUP(C652,IP!D$2:E$701,2,FALSE)</f>
        <v>0</v>
      </c>
    </row>
    <row r="653" spans="1:4">
      <c r="A653" s="18" t="s">
        <v>66</v>
      </c>
      <c r="B653" s="18" t="s">
        <v>49</v>
      </c>
      <c r="C653" s="130" t="s">
        <v>115</v>
      </c>
      <c r="D653" s="17">
        <f>VLOOKUP(C653,IP!D$2:E$701,2,FALSE)</f>
        <v>0</v>
      </c>
    </row>
    <row r="654" spans="1:4">
      <c r="A654" s="18" t="s">
        <v>65</v>
      </c>
      <c r="B654" s="18" t="s">
        <v>48</v>
      </c>
      <c r="C654" s="156" t="s">
        <v>93</v>
      </c>
      <c r="D654" s="17">
        <f>VLOOKUP(C654,IP!D$2:E$701,2,FALSE)</f>
        <v>0</v>
      </c>
    </row>
    <row r="655" spans="1:4">
      <c r="A655" s="18" t="s">
        <v>75</v>
      </c>
      <c r="B655" s="18" t="s">
        <v>55</v>
      </c>
      <c r="C655" s="138" t="s">
        <v>285</v>
      </c>
      <c r="D655" s="17">
        <f>VLOOKUP(C655,IP!D$2:E$701,2,FALSE)</f>
        <v>0</v>
      </c>
    </row>
    <row r="656" spans="1:4">
      <c r="A656" s="18" t="s">
        <v>66</v>
      </c>
      <c r="B656" s="18" t="s">
        <v>46</v>
      </c>
      <c r="C656" s="130" t="s">
        <v>431</v>
      </c>
      <c r="D656" s="17">
        <f>VLOOKUP(C656,IP!D$2:E$701,2,FALSE)</f>
        <v>0</v>
      </c>
    </row>
    <row r="657" spans="1:4">
      <c r="A657" s="18" t="s">
        <v>74</v>
      </c>
      <c r="B657" s="18" t="s">
        <v>60</v>
      </c>
      <c r="C657" s="152" t="s">
        <v>266</v>
      </c>
      <c r="D657" s="17">
        <f>VLOOKUP(C657,IP!D$2:E$701,2,FALSE)</f>
        <v>0</v>
      </c>
    </row>
    <row r="658" spans="1:4">
      <c r="A658" s="18" t="s">
        <v>66</v>
      </c>
      <c r="B658" s="18" t="s">
        <v>37</v>
      </c>
      <c r="C658" s="130" t="s">
        <v>427</v>
      </c>
      <c r="D658" s="17">
        <f>VLOOKUP(C658,IP!D$2:E$701,2,FALSE)</f>
        <v>0</v>
      </c>
    </row>
    <row r="659" spans="1:4">
      <c r="A659" s="18" t="s">
        <v>69</v>
      </c>
      <c r="B659" s="18" t="s">
        <v>47</v>
      </c>
      <c r="C659" s="130" t="s">
        <v>493</v>
      </c>
      <c r="D659" s="17">
        <f>VLOOKUP(C659,IP!D$2:E$701,2,FALSE)</f>
        <v>0</v>
      </c>
    </row>
    <row r="660" spans="1:4">
      <c r="A660" s="18" t="s">
        <v>74</v>
      </c>
      <c r="B660" s="18" t="s">
        <v>45</v>
      </c>
      <c r="C660" s="152" t="s">
        <v>251</v>
      </c>
      <c r="D660" s="17">
        <f>VLOOKUP(C660,IP!D$2:E$701,2,FALSE)</f>
        <v>0</v>
      </c>
    </row>
    <row r="661" spans="1:4">
      <c r="A661" s="18" t="s">
        <v>76</v>
      </c>
      <c r="B661" s="18" t="s">
        <v>60</v>
      </c>
      <c r="C661" s="158" t="s">
        <v>315</v>
      </c>
      <c r="D661" s="17">
        <f>VLOOKUP(C661,IP!D$2:E$701,2,FALSE)</f>
        <v>0</v>
      </c>
    </row>
    <row r="662" spans="1:4">
      <c r="A662" s="18" t="s">
        <v>76</v>
      </c>
      <c r="B662" s="18" t="s">
        <v>52</v>
      </c>
      <c r="C662" s="158" t="s">
        <v>307</v>
      </c>
      <c r="D662" s="17">
        <f>VLOOKUP(C662,IP!D$2:E$701,2,FALSE)</f>
        <v>0</v>
      </c>
    </row>
    <row r="663" spans="1:4">
      <c r="A663" s="18" t="s">
        <v>820</v>
      </c>
      <c r="B663" s="18" t="s">
        <v>53</v>
      </c>
      <c r="C663" s="157" t="s">
        <v>453</v>
      </c>
      <c r="D663" s="17">
        <f>VLOOKUP(C663,IP!D$2:E$701,2,FALSE)</f>
        <v>0</v>
      </c>
    </row>
    <row r="664" spans="1:4">
      <c r="A664" s="18" t="s">
        <v>830</v>
      </c>
      <c r="B664" s="18" t="s">
        <v>56</v>
      </c>
      <c r="C664" s="158" t="s">
        <v>789</v>
      </c>
      <c r="D664" s="17">
        <f>VLOOKUP(C664,IP!D$2:E$701,2,FALSE)</f>
        <v>0</v>
      </c>
    </row>
    <row r="665" spans="1:4">
      <c r="A665" s="18" t="s">
        <v>819</v>
      </c>
      <c r="B665" s="18" t="s">
        <v>49</v>
      </c>
      <c r="C665" s="152" t="s">
        <v>415</v>
      </c>
      <c r="D665" s="17">
        <f>VLOOKUP(C665,IP!D$2:E$701,2,FALSE)</f>
        <v>0</v>
      </c>
    </row>
    <row r="666" spans="1:4">
      <c r="A666" s="18" t="s">
        <v>75</v>
      </c>
      <c r="B666" s="18" t="s">
        <v>44</v>
      </c>
      <c r="C666" s="160" t="s">
        <v>274</v>
      </c>
      <c r="D666" s="17">
        <f>VLOOKUP(C666,IP!D$2:E$701,2,FALSE)</f>
        <v>0</v>
      </c>
    </row>
    <row r="667" spans="1:4">
      <c r="A667" s="18" t="s">
        <v>73</v>
      </c>
      <c r="B667" s="18" t="s">
        <v>49</v>
      </c>
      <c r="C667" s="130" t="s">
        <v>232</v>
      </c>
      <c r="D667" s="17">
        <f>VLOOKUP(C667,IP!D$2:E$701,2,FALSE)</f>
        <v>0</v>
      </c>
    </row>
    <row r="668" spans="1:4">
      <c r="A668" s="18" t="s">
        <v>67</v>
      </c>
      <c r="B668" s="18" t="s">
        <v>48</v>
      </c>
      <c r="C668" s="159" t="s">
        <v>392</v>
      </c>
      <c r="D668" s="17">
        <f>VLOOKUP(C668,IP!D$2:E$701,2,FALSE)</f>
        <v>0</v>
      </c>
    </row>
    <row r="669" spans="1:4">
      <c r="A669" s="18" t="s">
        <v>67</v>
      </c>
      <c r="B669" s="18" t="s">
        <v>49</v>
      </c>
      <c r="C669" s="159" t="s">
        <v>393</v>
      </c>
      <c r="D669" s="17">
        <f>VLOOKUP(C669,IP!D$2:E$701,2,FALSE)</f>
        <v>0</v>
      </c>
    </row>
    <row r="670" spans="1:4">
      <c r="A670" s="18" t="s">
        <v>78</v>
      </c>
      <c r="B670" s="18" t="s">
        <v>49</v>
      </c>
      <c r="C670" s="152" t="s">
        <v>692</v>
      </c>
      <c r="D670" s="17">
        <f>VLOOKUP(C670,IP!D$2:E$701,2,FALSE)</f>
        <v>0</v>
      </c>
    </row>
    <row r="671" spans="1:4">
      <c r="A671" s="18" t="s">
        <v>70</v>
      </c>
      <c r="B671" s="18" t="s">
        <v>45</v>
      </c>
      <c r="C671" s="151" t="s">
        <v>485</v>
      </c>
      <c r="D671" s="17">
        <f>VLOOKUP(C671,IP!D$2:E$701,2,FALSE)</f>
        <v>0</v>
      </c>
    </row>
    <row r="672" spans="1:4">
      <c r="A672" s="18" t="s">
        <v>67</v>
      </c>
      <c r="B672" s="18" t="s">
        <v>58</v>
      </c>
      <c r="C672" s="159" t="s">
        <v>401</v>
      </c>
      <c r="D672" s="17">
        <f>VLOOKUP(C672,IP!D$2:E$701,2,FALSE)</f>
        <v>0</v>
      </c>
    </row>
    <row r="673" spans="1:4">
      <c r="A673" s="18" t="s">
        <v>824</v>
      </c>
      <c r="B673" s="18" t="s">
        <v>44</v>
      </c>
      <c r="C673" s="130" t="s">
        <v>575</v>
      </c>
      <c r="D673" s="17">
        <f>VLOOKUP(C673,IP!D$2:E$701,2,FALSE)</f>
        <v>0</v>
      </c>
    </row>
    <row r="674" spans="1:4">
      <c r="A674" s="18" t="s">
        <v>70</v>
      </c>
      <c r="B674" s="18" t="s">
        <v>51</v>
      </c>
      <c r="C674" s="151" t="s">
        <v>176</v>
      </c>
      <c r="D674" s="17">
        <f>VLOOKUP(C674,IP!D$2:E$701,2,FALSE)</f>
        <v>0</v>
      </c>
    </row>
    <row r="675" spans="1:4">
      <c r="A675" s="18" t="s">
        <v>73</v>
      </c>
      <c r="B675" s="18" t="s">
        <v>51</v>
      </c>
      <c r="C675" s="152" t="s">
        <v>234</v>
      </c>
      <c r="D675" s="17">
        <f>VLOOKUP(C675,IP!D$2:E$701,2,FALSE)</f>
        <v>0</v>
      </c>
    </row>
    <row r="676" spans="1:4">
      <c r="A676" s="18" t="s">
        <v>75</v>
      </c>
      <c r="B676" s="18" t="s">
        <v>50</v>
      </c>
      <c r="C676" s="160" t="s">
        <v>280</v>
      </c>
      <c r="D676" s="17">
        <f>VLOOKUP(C676,IP!D$2:E$701,2,FALSE)</f>
        <v>0</v>
      </c>
    </row>
    <row r="677" spans="1:4">
      <c r="A677" s="18" t="s">
        <v>65</v>
      </c>
      <c r="B677" s="18" t="s">
        <v>53</v>
      </c>
      <c r="C677" s="133" t="s">
        <v>98</v>
      </c>
      <c r="D677" s="17">
        <f>VLOOKUP(C677,IP!D$2:E$701,2,FALSE)</f>
        <v>0</v>
      </c>
    </row>
    <row r="678" spans="1:4">
      <c r="A678" s="18" t="s">
        <v>824</v>
      </c>
      <c r="B678" s="18" t="s">
        <v>50</v>
      </c>
      <c r="C678" s="152" t="s">
        <v>581</v>
      </c>
      <c r="D678" s="17">
        <f>VLOOKUP(C678,IP!D$2:E$701,2,FALSE)</f>
        <v>0</v>
      </c>
    </row>
    <row r="679" spans="1:4">
      <c r="A679" s="18" t="s">
        <v>69</v>
      </c>
      <c r="B679" s="18" t="s">
        <v>45</v>
      </c>
      <c r="C679" s="152" t="s">
        <v>491</v>
      </c>
      <c r="D679" s="17">
        <f>VLOOKUP(C679,IP!D$2:E$701,2,FALSE)</f>
        <v>0</v>
      </c>
    </row>
    <row r="680" spans="1:4">
      <c r="A680" s="18" t="s">
        <v>79</v>
      </c>
      <c r="B680" s="18" t="s">
        <v>58</v>
      </c>
      <c r="C680" s="121" t="s">
        <v>680</v>
      </c>
      <c r="D680" s="17">
        <f>VLOOKUP(C680,IP!D$2:E$701,2,FALSE)</f>
        <v>0</v>
      </c>
    </row>
    <row r="681" spans="1:4">
      <c r="A681" s="18" t="s">
        <v>79</v>
      </c>
      <c r="B681" s="18" t="s">
        <v>57</v>
      </c>
      <c r="C681" s="133" t="s">
        <v>679</v>
      </c>
      <c r="D681" s="17">
        <f>VLOOKUP(C681,IP!D$2:E$701,2,FALSE)</f>
        <v>0</v>
      </c>
    </row>
    <row r="682" spans="1:4">
      <c r="A682" s="18" t="s">
        <v>79</v>
      </c>
      <c r="B682" s="18" t="s">
        <v>49</v>
      </c>
      <c r="C682" s="133" t="s">
        <v>325</v>
      </c>
      <c r="D682" s="17">
        <f>VLOOKUP(C682,IP!D$2:E$701,2,FALSE)</f>
        <v>0</v>
      </c>
    </row>
    <row r="683" spans="1:4">
      <c r="A683" s="18" t="s">
        <v>79</v>
      </c>
      <c r="B683" s="18" t="s">
        <v>54</v>
      </c>
      <c r="C683" s="133" t="s">
        <v>678</v>
      </c>
      <c r="D683" s="17">
        <f>VLOOKUP(C683,IP!D$2:E$701,2,FALSE)</f>
        <v>0</v>
      </c>
    </row>
    <row r="684" spans="1:4">
      <c r="A684" s="18" t="s">
        <v>79</v>
      </c>
      <c r="B684" s="18" t="s">
        <v>56</v>
      </c>
      <c r="C684" s="14" t="s">
        <v>330</v>
      </c>
      <c r="D684" s="17">
        <f>VLOOKUP(C684,IP!D$2:E$701,2,FALSE)</f>
        <v>0</v>
      </c>
    </row>
    <row r="685" spans="1:4">
      <c r="A685" s="18" t="s">
        <v>79</v>
      </c>
      <c r="B685" s="18" t="s">
        <v>60</v>
      </c>
      <c r="C685" s="133" t="s">
        <v>323</v>
      </c>
      <c r="D685" s="17">
        <f>VLOOKUP(C685,IP!D$2:E$701,2,FALSE)</f>
        <v>0</v>
      </c>
    </row>
    <row r="686" spans="1:4">
      <c r="A686" s="18" t="s">
        <v>79</v>
      </c>
      <c r="B686" s="18" t="s">
        <v>55</v>
      </c>
      <c r="C686" s="133" t="s">
        <v>328</v>
      </c>
      <c r="D686" s="17">
        <f>VLOOKUP(C686,IP!D$2:E$701,2,FALSE)</f>
        <v>0</v>
      </c>
    </row>
    <row r="687" spans="1:4">
      <c r="A687" s="18" t="s">
        <v>79</v>
      </c>
      <c r="B687" s="18" t="s">
        <v>52</v>
      </c>
      <c r="C687" s="133" t="s">
        <v>327</v>
      </c>
      <c r="D687" s="17">
        <f>VLOOKUP(C687,IP!D$2:E$701,2,FALSE)</f>
        <v>0</v>
      </c>
    </row>
    <row r="688" spans="1:4">
      <c r="A688" s="18" t="s">
        <v>79</v>
      </c>
      <c r="B688" s="18" t="s">
        <v>44</v>
      </c>
      <c r="C688" s="133" t="s">
        <v>322</v>
      </c>
      <c r="D688" s="17">
        <f>VLOOKUP(C688,IP!D$2:E$701,2,FALSE)</f>
        <v>0</v>
      </c>
    </row>
    <row r="689" spans="1:4">
      <c r="A689" s="18" t="s">
        <v>79</v>
      </c>
      <c r="B689" s="18" t="s">
        <v>47</v>
      </c>
      <c r="C689" s="133" t="s">
        <v>675</v>
      </c>
      <c r="D689" s="17">
        <f>VLOOKUP(C689,IP!D$2:E$701,2,FALSE)</f>
        <v>0</v>
      </c>
    </row>
    <row r="690" spans="1:4">
      <c r="A690" s="18" t="s">
        <v>79</v>
      </c>
      <c r="B690" s="18" t="s">
        <v>45</v>
      </c>
      <c r="C690" s="133" t="s">
        <v>673</v>
      </c>
      <c r="D690" s="17">
        <f>VLOOKUP(C690,IP!D$2:E$701,2,FALSE)</f>
        <v>0</v>
      </c>
    </row>
    <row r="691" spans="1:4">
      <c r="A691" s="18" t="s">
        <v>79</v>
      </c>
      <c r="B691" s="18" t="s">
        <v>41</v>
      </c>
      <c r="C691" s="133" t="s">
        <v>671</v>
      </c>
      <c r="D691" s="17">
        <f>VLOOKUP(C691,IP!D$2:E$701,2,FALSE)</f>
        <v>0</v>
      </c>
    </row>
    <row r="692" spans="1:4">
      <c r="A692" s="18" t="s">
        <v>79</v>
      </c>
      <c r="B692" s="18" t="s">
        <v>40</v>
      </c>
      <c r="C692" s="156" t="s">
        <v>329</v>
      </c>
      <c r="D692" s="17">
        <f>VLOOKUP(C692,IP!D$2:E$701,2,FALSE)</f>
        <v>0</v>
      </c>
    </row>
    <row r="693" spans="1:4">
      <c r="A693" s="18" t="s">
        <v>79</v>
      </c>
      <c r="B693" s="18" t="s">
        <v>50</v>
      </c>
      <c r="C693" s="156" t="s">
        <v>324</v>
      </c>
      <c r="D693" s="17">
        <f>VLOOKUP(C693,IP!D$2:E$701,2,FALSE)</f>
        <v>0</v>
      </c>
    </row>
    <row r="694" spans="1:4">
      <c r="A694" s="18" t="s">
        <v>76</v>
      </c>
      <c r="B694" s="18" t="s">
        <v>57</v>
      </c>
      <c r="C694" s="135" t="s">
        <v>312</v>
      </c>
      <c r="D694" s="17">
        <f>VLOOKUP(C694,IP!D$2:E$701,2,FALSE)</f>
        <v>0</v>
      </c>
    </row>
    <row r="695" spans="1:4">
      <c r="A695" s="18" t="s">
        <v>825</v>
      </c>
      <c r="B695" s="18" t="s">
        <v>38</v>
      </c>
      <c r="C695" s="152" t="s">
        <v>593</v>
      </c>
      <c r="D695" s="17">
        <f>VLOOKUP(C695,IP!D$2:E$701,2,FALSE)</f>
        <v>0</v>
      </c>
    </row>
    <row r="696" spans="1:4">
      <c r="A696" s="18" t="s">
        <v>76</v>
      </c>
      <c r="B696" s="18" t="s">
        <v>51</v>
      </c>
      <c r="C696" s="158" t="s">
        <v>306</v>
      </c>
      <c r="D696" s="17">
        <f>VLOOKUP(C696,IP!D$2:E$701,2,FALSE)</f>
        <v>0</v>
      </c>
    </row>
    <row r="697" spans="1:4">
      <c r="A697" s="18" t="s">
        <v>67</v>
      </c>
      <c r="B697" s="18" t="s">
        <v>47</v>
      </c>
      <c r="C697" s="159" t="s">
        <v>391</v>
      </c>
      <c r="D697" s="17">
        <f>VLOOKUP(C697,IP!D$2:E$701,2,FALSE)</f>
        <v>0</v>
      </c>
    </row>
    <row r="698" spans="1:4">
      <c r="A698" s="18" t="s">
        <v>829</v>
      </c>
      <c r="B698" s="18" t="s">
        <v>45</v>
      </c>
      <c r="C698" s="152" t="s">
        <v>759</v>
      </c>
      <c r="D698" s="17">
        <f>VLOOKUP(C698,IP!D$2:E$701,2,FALSE)</f>
        <v>0</v>
      </c>
    </row>
    <row r="699" spans="1:4">
      <c r="A699" s="18" t="s">
        <v>68</v>
      </c>
      <c r="B699" s="18" t="s">
        <v>45</v>
      </c>
      <c r="C699" s="129" t="s">
        <v>466</v>
      </c>
      <c r="D699" s="17">
        <f>VLOOKUP(C699,IP!D$2:E$701,2,FALSE)</f>
        <v>0</v>
      </c>
    </row>
    <row r="700" spans="1:4">
      <c r="A700" s="18" t="s">
        <v>78</v>
      </c>
      <c r="B700" s="18" t="s">
        <v>36</v>
      </c>
      <c r="C700" s="130" t="s">
        <v>316</v>
      </c>
      <c r="D700" s="17">
        <f>VLOOKUP(C700,IP!D$2:E$701,2,FALSE)</f>
        <v>-0.70000000000000007</v>
      </c>
    </row>
    <row r="701" spans="1:4">
      <c r="A701" s="18" t="s">
        <v>72</v>
      </c>
      <c r="B701" s="18" t="s">
        <v>36</v>
      </c>
      <c r="C701" s="155" t="s">
        <v>207</v>
      </c>
      <c r="D701" s="17">
        <f>VLOOKUP(C701,IP!D$2:E$701,2,FALSE)</f>
        <v>-3.4400000000000004</v>
      </c>
    </row>
  </sheetData>
  <autoFilter ref="A1:D1">
    <sortState ref="A2:D701">
      <sortCondition descending="1" ref="D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6" sqref="G6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18">
        <v>9</v>
      </c>
      <c r="G2" s="118">
        <v>4</v>
      </c>
      <c r="H2" s="118">
        <v>1</v>
      </c>
      <c r="I2" s="16">
        <v>0</v>
      </c>
      <c r="J2" s="16">
        <v>109</v>
      </c>
      <c r="K2" s="16">
        <v>1</v>
      </c>
      <c r="L2" s="16">
        <v>13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5</v>
      </c>
      <c r="L4" s="16">
        <v>14</v>
      </c>
      <c r="M4" s="16">
        <v>0</v>
      </c>
      <c r="N4" s="16">
        <v>1</v>
      </c>
      <c r="O4" s="16">
        <v>0</v>
      </c>
      <c r="P4" s="16">
        <v>18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4</v>
      </c>
      <c r="L5" s="16">
        <v>73</v>
      </c>
      <c r="M5" s="16">
        <v>0</v>
      </c>
      <c r="N5" s="16">
        <v>2</v>
      </c>
      <c r="O5" s="16">
        <v>0</v>
      </c>
      <c r="P5" s="16">
        <v>72</v>
      </c>
      <c r="Q5" s="16">
        <v>4</v>
      </c>
      <c r="R5" s="16">
        <v>64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9</v>
      </c>
      <c r="L8" s="16">
        <v>56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1</v>
      </c>
      <c r="P9" s="16">
        <v>19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2</v>
      </c>
      <c r="AC25" s="16">
        <v>2</v>
      </c>
      <c r="AD25" s="16">
        <v>1</v>
      </c>
      <c r="AE25" s="16">
        <v>1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15</v>
      </c>
      <c r="G27" s="16">
        <v>9</v>
      </c>
      <c r="H27" s="16">
        <v>0</v>
      </c>
      <c r="I27" s="16">
        <v>0</v>
      </c>
      <c r="J27" s="16">
        <v>197</v>
      </c>
      <c r="K27" s="16">
        <v>1</v>
      </c>
      <c r="L27" s="16">
        <v>2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12</v>
      </c>
      <c r="L29" s="16">
        <v>43</v>
      </c>
      <c r="M29" s="16">
        <v>1</v>
      </c>
      <c r="N29" s="16">
        <v>2</v>
      </c>
      <c r="O29" s="16">
        <v>0</v>
      </c>
      <c r="P29" s="16">
        <v>35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18">
        <v>0</v>
      </c>
      <c r="G30" s="118">
        <v>0</v>
      </c>
      <c r="H30" s="118">
        <v>0</v>
      </c>
      <c r="I30" s="16">
        <v>0</v>
      </c>
      <c r="J30" s="16">
        <v>0</v>
      </c>
      <c r="K30" s="16">
        <v>1</v>
      </c>
      <c r="L30" s="16">
        <v>6</v>
      </c>
      <c r="M30" s="16">
        <v>0</v>
      </c>
      <c r="N30" s="16">
        <v>2</v>
      </c>
      <c r="O30" s="16">
        <v>0</v>
      </c>
      <c r="P30" s="16">
        <v>9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6</v>
      </c>
      <c r="R32" s="16">
        <v>45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0</v>
      </c>
      <c r="P33" s="16">
        <v>30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78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3</v>
      </c>
      <c r="O37" s="16">
        <v>0</v>
      </c>
      <c r="P37" s="16">
        <v>45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2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1</v>
      </c>
      <c r="AC50" s="16">
        <v>1</v>
      </c>
      <c r="AD50" s="16">
        <v>2</v>
      </c>
      <c r="AE50" s="16">
        <v>1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1</v>
      </c>
      <c r="AG51" s="16">
        <v>50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2</v>
      </c>
      <c r="G52" s="16">
        <v>2</v>
      </c>
      <c r="H52" s="16">
        <v>0</v>
      </c>
      <c r="I52" s="16">
        <v>0</v>
      </c>
      <c r="J52" s="16">
        <v>27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21</v>
      </c>
      <c r="L54" s="16">
        <v>340</v>
      </c>
      <c r="M54" s="16">
        <v>5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3</v>
      </c>
      <c r="R56" s="16">
        <v>25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0</v>
      </c>
      <c r="P58" s="16">
        <v>15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0</v>
      </c>
      <c r="P59" s="16">
        <v>12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1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1</v>
      </c>
      <c r="Z73" s="16">
        <v>0</v>
      </c>
      <c r="AA73" s="16">
        <v>12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18">
        <v>0</v>
      </c>
      <c r="G74" s="118">
        <v>0</v>
      </c>
      <c r="H74" s="118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18">
        <v>0</v>
      </c>
      <c r="G75" s="118">
        <v>0</v>
      </c>
      <c r="H75" s="118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5</v>
      </c>
      <c r="AC75" s="16">
        <v>5</v>
      </c>
      <c r="AD75" s="16">
        <v>0</v>
      </c>
      <c r="AE75" s="16">
        <v>0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12</v>
      </c>
      <c r="G77" s="16">
        <v>5</v>
      </c>
      <c r="H77" s="16">
        <v>2</v>
      </c>
      <c r="I77" s="16">
        <v>1</v>
      </c>
      <c r="J77" s="16">
        <v>123</v>
      </c>
      <c r="K77" s="16">
        <v>1</v>
      </c>
      <c r="L77" s="16">
        <v>11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7</v>
      </c>
      <c r="L80" s="16">
        <v>37</v>
      </c>
      <c r="M80" s="16">
        <v>0</v>
      </c>
      <c r="N80" s="16">
        <v>1</v>
      </c>
      <c r="O80" s="16">
        <v>0</v>
      </c>
      <c r="P80" s="16">
        <v>13</v>
      </c>
      <c r="Q80" s="16">
        <v>3</v>
      </c>
      <c r="R80" s="16">
        <v>42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3</v>
      </c>
      <c r="L81" s="16">
        <v>14</v>
      </c>
      <c r="M81" s="16">
        <v>0</v>
      </c>
      <c r="N81" s="16">
        <v>2</v>
      </c>
      <c r="O81" s="16">
        <v>0</v>
      </c>
      <c r="P81" s="16">
        <v>28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2</v>
      </c>
      <c r="U82" s="16">
        <v>13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1</v>
      </c>
      <c r="P83" s="16">
        <v>6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1</v>
      </c>
      <c r="P84" s="16">
        <v>76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1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1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1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2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1</v>
      </c>
      <c r="Z96" s="16">
        <v>0</v>
      </c>
      <c r="AA96" s="16">
        <v>10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0</v>
      </c>
      <c r="AA99" s="16">
        <v>27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3</v>
      </c>
      <c r="AC100" s="16">
        <v>3</v>
      </c>
      <c r="AD100" s="16">
        <v>1</v>
      </c>
      <c r="AE100" s="16">
        <v>1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1</v>
      </c>
      <c r="AG101" s="16">
        <v>62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14</v>
      </c>
      <c r="G102" s="16">
        <v>8</v>
      </c>
      <c r="H102" s="16">
        <v>2</v>
      </c>
      <c r="I102" s="16">
        <v>2</v>
      </c>
      <c r="J102" s="16">
        <v>229</v>
      </c>
      <c r="K102" s="16">
        <v>2</v>
      </c>
      <c r="L102" s="16">
        <v>17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4</v>
      </c>
      <c r="L104" s="16">
        <v>6</v>
      </c>
      <c r="M104" s="16">
        <v>0</v>
      </c>
      <c r="N104" s="16">
        <v>4</v>
      </c>
      <c r="O104" s="16">
        <v>1</v>
      </c>
      <c r="P104" s="16">
        <v>100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4</v>
      </c>
      <c r="L105" s="16">
        <v>8</v>
      </c>
      <c r="M105" s="16">
        <v>1</v>
      </c>
      <c r="N105" s="16">
        <v>1</v>
      </c>
      <c r="O105" s="16">
        <v>0</v>
      </c>
      <c r="P105" s="16">
        <v>29</v>
      </c>
      <c r="Q105" s="16">
        <v>5</v>
      </c>
      <c r="R105" s="16">
        <v>93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3</v>
      </c>
      <c r="L108" s="16">
        <v>25</v>
      </c>
      <c r="M108" s="16">
        <v>0</v>
      </c>
      <c r="N108" s="16">
        <v>2</v>
      </c>
      <c r="O108" s="16">
        <v>0</v>
      </c>
      <c r="P108" s="16">
        <v>42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1</v>
      </c>
      <c r="P109" s="16">
        <v>58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1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3</v>
      </c>
      <c r="AC125" s="16">
        <v>3</v>
      </c>
      <c r="AD125" s="16">
        <v>1</v>
      </c>
      <c r="AE125" s="16">
        <v>1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9</v>
      </c>
      <c r="G127" s="16">
        <v>7</v>
      </c>
      <c r="H127" s="16">
        <v>1</v>
      </c>
      <c r="I127" s="16">
        <v>2</v>
      </c>
      <c r="J127" s="16">
        <v>226</v>
      </c>
      <c r="K127" s="16">
        <v>1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3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5</v>
      </c>
      <c r="L129" s="16">
        <v>24</v>
      </c>
      <c r="M129" s="16">
        <v>1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5</v>
      </c>
      <c r="R131" s="16">
        <v>96</v>
      </c>
      <c r="S131" s="16">
        <v>0</v>
      </c>
      <c r="T131" s="16">
        <v>1</v>
      </c>
      <c r="U131" s="16">
        <v>3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3</v>
      </c>
      <c r="O133" s="16">
        <v>1</v>
      </c>
      <c r="P133" s="16">
        <v>109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18">
        <v>0</v>
      </c>
      <c r="G134" s="118">
        <v>0</v>
      </c>
      <c r="H134" s="11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</v>
      </c>
      <c r="O134" s="16">
        <v>0</v>
      </c>
      <c r="P134" s="16">
        <v>41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3</v>
      </c>
      <c r="O137" s="16">
        <v>0</v>
      </c>
      <c r="P137" s="16">
        <v>76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1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1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3</v>
      </c>
      <c r="AC150" s="16">
        <v>3</v>
      </c>
      <c r="AD150" s="16">
        <v>0</v>
      </c>
      <c r="AE150" s="16">
        <v>0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1</v>
      </c>
      <c r="AG151" s="16">
        <v>50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7</v>
      </c>
      <c r="G153" s="16">
        <v>4</v>
      </c>
      <c r="H153" s="16">
        <v>1</v>
      </c>
      <c r="I153" s="16">
        <v>1</v>
      </c>
      <c r="J153" s="16">
        <v>80</v>
      </c>
      <c r="K153" s="16">
        <v>15</v>
      </c>
      <c r="L153" s="16">
        <v>116</v>
      </c>
      <c r="M153" s="16">
        <v>1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1</v>
      </c>
      <c r="O154" s="16">
        <v>0</v>
      </c>
      <c r="P154" s="16">
        <v>18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1</v>
      </c>
      <c r="O158" s="16">
        <v>1</v>
      </c>
      <c r="P158" s="16">
        <v>17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18">
        <v>0</v>
      </c>
      <c r="G159" s="118">
        <v>0</v>
      </c>
      <c r="H159" s="118">
        <v>0</v>
      </c>
      <c r="I159" s="16">
        <v>0</v>
      </c>
      <c r="J159" s="16">
        <v>0</v>
      </c>
      <c r="K159" s="16">
        <v>7</v>
      </c>
      <c r="L159" s="16">
        <v>92</v>
      </c>
      <c r="M159" s="16">
        <v>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6</v>
      </c>
      <c r="R160" s="16">
        <v>101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18">
        <v>0</v>
      </c>
      <c r="G162" s="118">
        <v>0</v>
      </c>
      <c r="H162" s="118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2</v>
      </c>
      <c r="O162" s="16">
        <v>0</v>
      </c>
      <c r="P162" s="16">
        <v>45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18">
        <v>0</v>
      </c>
      <c r="G168" s="118">
        <v>0</v>
      </c>
      <c r="H168" s="118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3</v>
      </c>
      <c r="AC175" s="16">
        <v>3</v>
      </c>
      <c r="AD175" s="16">
        <v>0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11</v>
      </c>
      <c r="G177" s="16">
        <v>5</v>
      </c>
      <c r="H177" s="16">
        <v>2</v>
      </c>
      <c r="I177" s="16">
        <v>1</v>
      </c>
      <c r="J177" s="16">
        <v>163</v>
      </c>
      <c r="K177" s="16">
        <v>2</v>
      </c>
      <c r="L177" s="16">
        <v>16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4</v>
      </c>
      <c r="L179" s="16">
        <v>13</v>
      </c>
      <c r="M179" s="16">
        <v>0</v>
      </c>
      <c r="N179" s="16">
        <v>0</v>
      </c>
      <c r="O179" s="16">
        <v>0</v>
      </c>
      <c r="P179" s="16">
        <v>0</v>
      </c>
      <c r="Q179" s="16">
        <v>3</v>
      </c>
      <c r="R179" s="16">
        <v>44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</v>
      </c>
      <c r="O183" s="16">
        <v>2</v>
      </c>
      <c r="P183" s="16">
        <v>117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1</v>
      </c>
      <c r="O184" s="16">
        <v>0</v>
      </c>
      <c r="P184" s="16">
        <v>26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</v>
      </c>
      <c r="O187" s="16">
        <v>0</v>
      </c>
      <c r="P187" s="16">
        <v>20</v>
      </c>
      <c r="Q187" s="16">
        <v>0</v>
      </c>
      <c r="R187" s="16">
        <v>0</v>
      </c>
      <c r="S187" s="16">
        <v>0</v>
      </c>
      <c r="T187" s="16">
        <v>2</v>
      </c>
      <c r="U187" s="16">
        <v>15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1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1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1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1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2</v>
      </c>
      <c r="AC200" s="16">
        <v>2</v>
      </c>
      <c r="AD200" s="16">
        <v>1</v>
      </c>
      <c r="AE200" s="16">
        <v>1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2</v>
      </c>
      <c r="AG201" s="16">
        <v>131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13</v>
      </c>
      <c r="G202" s="16">
        <v>11</v>
      </c>
      <c r="H202" s="16">
        <v>2</v>
      </c>
      <c r="I202" s="16">
        <v>1</v>
      </c>
      <c r="J202" s="16">
        <v>308</v>
      </c>
      <c r="K202" s="16">
        <v>7</v>
      </c>
      <c r="L202" s="16">
        <v>60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18">
        <v>0</v>
      </c>
      <c r="G203" s="118">
        <v>0</v>
      </c>
      <c r="H203" s="118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6</v>
      </c>
      <c r="L204" s="16">
        <v>9</v>
      </c>
      <c r="M204" s="16">
        <v>0</v>
      </c>
      <c r="N204" s="16">
        <v>1</v>
      </c>
      <c r="O204" s="16">
        <v>0</v>
      </c>
      <c r="P204" s="16">
        <v>6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4</v>
      </c>
      <c r="O205" s="16">
        <v>2</v>
      </c>
      <c r="P205" s="16">
        <v>133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2</v>
      </c>
      <c r="O208" s="16">
        <v>0</v>
      </c>
      <c r="P208" s="16">
        <v>45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4</v>
      </c>
      <c r="O209" s="16">
        <v>0</v>
      </c>
      <c r="P209" s="16">
        <v>124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4</v>
      </c>
      <c r="R210" s="16">
        <v>70</v>
      </c>
      <c r="S210" s="16">
        <v>0</v>
      </c>
      <c r="T210" s="16">
        <v>2</v>
      </c>
      <c r="U210" s="16">
        <v>46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1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1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1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18">
        <v>0</v>
      </c>
      <c r="G220" s="118">
        <v>0</v>
      </c>
      <c r="H220" s="118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1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1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2</v>
      </c>
      <c r="AC225" s="16">
        <v>2</v>
      </c>
      <c r="AD225" s="16">
        <v>3</v>
      </c>
      <c r="AE225" s="16">
        <v>2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1</v>
      </c>
      <c r="AG226" s="16">
        <v>55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9</v>
      </c>
      <c r="G227" s="16">
        <v>6</v>
      </c>
      <c r="H227" s="16">
        <v>2</v>
      </c>
      <c r="I227" s="16">
        <v>1</v>
      </c>
      <c r="J227" s="16">
        <v>111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16</v>
      </c>
      <c r="L229" s="16">
        <v>73</v>
      </c>
      <c r="M229" s="16">
        <v>1</v>
      </c>
      <c r="N229" s="16">
        <v>2</v>
      </c>
      <c r="O229" s="16">
        <v>1</v>
      </c>
      <c r="P229" s="16">
        <v>25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1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4</v>
      </c>
      <c r="R231" s="16">
        <v>72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1</v>
      </c>
      <c r="R233" s="16">
        <v>14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</v>
      </c>
      <c r="O234" s="16">
        <v>1</v>
      </c>
      <c r="P234" s="16">
        <v>39</v>
      </c>
      <c r="Q234" s="16">
        <v>0</v>
      </c>
      <c r="R234" s="16">
        <v>0</v>
      </c>
      <c r="S234" s="16">
        <v>0</v>
      </c>
      <c r="T234" s="16">
        <v>1</v>
      </c>
      <c r="U234" s="16">
        <v>31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2</v>
      </c>
      <c r="O235" s="16">
        <v>0</v>
      </c>
      <c r="P235" s="16">
        <v>47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18">
        <v>0</v>
      </c>
      <c r="G239" s="118">
        <v>0</v>
      </c>
      <c r="H239" s="118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1</v>
      </c>
      <c r="Z249" s="16">
        <v>0</v>
      </c>
      <c r="AA249" s="16">
        <v>9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3</v>
      </c>
      <c r="AC250" s="16">
        <v>3</v>
      </c>
      <c r="AD250" s="16">
        <v>0</v>
      </c>
      <c r="AE250" s="16">
        <v>0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1</v>
      </c>
      <c r="AG251" s="16">
        <v>50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13</v>
      </c>
      <c r="G252" s="16">
        <v>3</v>
      </c>
      <c r="H252" s="16">
        <v>0</v>
      </c>
      <c r="I252" s="16">
        <v>3</v>
      </c>
      <c r="J252" s="16">
        <v>44</v>
      </c>
      <c r="K252" s="16">
        <v>1</v>
      </c>
      <c r="L252" s="16">
        <v>8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9</v>
      </c>
      <c r="L254" s="16">
        <v>75</v>
      </c>
      <c r="M254" s="16">
        <v>1</v>
      </c>
      <c r="N254" s="16">
        <v>1</v>
      </c>
      <c r="O254" s="16">
        <v>0</v>
      </c>
      <c r="P254" s="16">
        <v>10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8</v>
      </c>
      <c r="R256" s="16">
        <v>159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2</v>
      </c>
      <c r="O259" s="16">
        <v>0</v>
      </c>
      <c r="P259" s="16">
        <v>34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1</v>
      </c>
      <c r="AC275" s="16">
        <v>1</v>
      </c>
      <c r="AD275" s="16">
        <v>0</v>
      </c>
      <c r="AE275" s="16">
        <v>0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2</v>
      </c>
      <c r="AG276" s="16">
        <v>92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4</v>
      </c>
      <c r="G277" s="16">
        <v>2</v>
      </c>
      <c r="H277" s="16">
        <v>1</v>
      </c>
      <c r="I277" s="16">
        <v>0</v>
      </c>
      <c r="J277" s="16">
        <v>75</v>
      </c>
      <c r="K277" s="16">
        <v>1</v>
      </c>
      <c r="L277" s="16">
        <v>23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6</v>
      </c>
      <c r="L279" s="16">
        <v>69</v>
      </c>
      <c r="M279" s="16">
        <v>0</v>
      </c>
      <c r="N279" s="16">
        <v>1</v>
      </c>
      <c r="O279" s="16">
        <v>0</v>
      </c>
      <c r="P279" s="16">
        <v>41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18">
        <v>0</v>
      </c>
      <c r="G280" s="118">
        <v>0</v>
      </c>
      <c r="H280" s="118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18">
        <v>0</v>
      </c>
      <c r="G281" s="118">
        <v>0</v>
      </c>
      <c r="H281" s="118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3</v>
      </c>
      <c r="R281" s="16">
        <v>47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3</v>
      </c>
      <c r="L283" s="16">
        <v>55</v>
      </c>
      <c r="M283" s="16">
        <v>1</v>
      </c>
      <c r="N283" s="16">
        <v>1</v>
      </c>
      <c r="O283" s="16">
        <v>1</v>
      </c>
      <c r="P283" s="16">
        <v>34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3</v>
      </c>
      <c r="L285" s="16">
        <v>6</v>
      </c>
      <c r="M285" s="16">
        <v>1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18">
        <v>0</v>
      </c>
      <c r="G293" s="118">
        <v>0</v>
      </c>
      <c r="H293" s="118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1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1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3</v>
      </c>
      <c r="AC300" s="16">
        <v>3</v>
      </c>
      <c r="AD300" s="16">
        <v>0</v>
      </c>
      <c r="AE300" s="16">
        <v>0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12</v>
      </c>
      <c r="G302" s="16">
        <v>6</v>
      </c>
      <c r="H302" s="16">
        <v>2</v>
      </c>
      <c r="I302" s="16">
        <v>1</v>
      </c>
      <c r="J302" s="16">
        <v>128</v>
      </c>
      <c r="K302" s="16">
        <v>1</v>
      </c>
      <c r="L302" s="16">
        <v>10</v>
      </c>
      <c r="M302" s="16">
        <v>1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1</v>
      </c>
      <c r="R306" s="16">
        <v>23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7</v>
      </c>
      <c r="L307" s="16">
        <v>53</v>
      </c>
      <c r="M307" s="16">
        <v>1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3</v>
      </c>
      <c r="L308" s="16">
        <v>33</v>
      </c>
      <c r="M308" s="16">
        <v>0</v>
      </c>
      <c r="N308" s="16">
        <v>2</v>
      </c>
      <c r="O308" s="16">
        <v>2</v>
      </c>
      <c r="P308" s="16">
        <v>42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3</v>
      </c>
      <c r="O309" s="16">
        <v>0</v>
      </c>
      <c r="P309" s="16">
        <v>73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2</v>
      </c>
      <c r="R310" s="16">
        <v>15</v>
      </c>
      <c r="S310" s="16">
        <v>0</v>
      </c>
      <c r="T310" s="16">
        <v>1</v>
      </c>
      <c r="U310" s="16">
        <v>57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13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1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1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4</v>
      </c>
      <c r="AC325" s="16">
        <v>4</v>
      </c>
      <c r="AD325" s="16">
        <v>0</v>
      </c>
      <c r="AE325" s="16">
        <v>0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1</v>
      </c>
      <c r="AG326" s="16">
        <v>58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9</v>
      </c>
      <c r="G327" s="16">
        <v>8</v>
      </c>
      <c r="H327" s="16">
        <v>2</v>
      </c>
      <c r="I327" s="16">
        <v>1</v>
      </c>
      <c r="J327" s="16">
        <v>173</v>
      </c>
      <c r="K327" s="16">
        <v>1</v>
      </c>
      <c r="L327" s="16">
        <v>13</v>
      </c>
      <c r="M327" s="16">
        <v>1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18">
        <v>0</v>
      </c>
      <c r="G329" s="118">
        <v>0</v>
      </c>
      <c r="H329" s="118">
        <v>0</v>
      </c>
      <c r="I329" s="16">
        <v>0</v>
      </c>
      <c r="J329" s="16">
        <v>0</v>
      </c>
      <c r="K329" s="16">
        <v>14</v>
      </c>
      <c r="L329" s="16">
        <v>50</v>
      </c>
      <c r="M329" s="16">
        <v>2</v>
      </c>
      <c r="N329" s="16">
        <v>2</v>
      </c>
      <c r="O329" s="16">
        <v>1</v>
      </c>
      <c r="P329" s="16">
        <v>44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3</v>
      </c>
      <c r="R331" s="16">
        <v>112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2</v>
      </c>
      <c r="O333" s="16">
        <v>0</v>
      </c>
      <c r="P333" s="16">
        <v>59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3</v>
      </c>
      <c r="O334" s="16">
        <v>0</v>
      </c>
      <c r="P334" s="16">
        <v>61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</v>
      </c>
      <c r="O337" s="16">
        <v>1</v>
      </c>
      <c r="P337" s="16">
        <v>9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18">
        <v>0</v>
      </c>
      <c r="G341" s="118">
        <v>0</v>
      </c>
      <c r="H341" s="118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1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1</v>
      </c>
      <c r="Z346" s="16">
        <v>0</v>
      </c>
      <c r="AA346" s="16">
        <v>4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1</v>
      </c>
      <c r="Z348" s="16">
        <v>0</v>
      </c>
      <c r="AA348" s="16">
        <v>6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5</v>
      </c>
      <c r="AC350" s="16">
        <v>5</v>
      </c>
      <c r="AD350" s="16">
        <v>0</v>
      </c>
      <c r="AE350" s="16">
        <v>0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1</v>
      </c>
      <c r="AG351" s="16">
        <v>59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13</v>
      </c>
      <c r="G352" s="16">
        <v>9</v>
      </c>
      <c r="H352" s="16">
        <v>6</v>
      </c>
      <c r="I352" s="16">
        <v>0</v>
      </c>
      <c r="J352" s="16">
        <v>318</v>
      </c>
      <c r="K352" s="16">
        <v>2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2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4</v>
      </c>
      <c r="L355" s="16">
        <v>16</v>
      </c>
      <c r="M355" s="16">
        <v>0</v>
      </c>
      <c r="N355" s="16">
        <v>1</v>
      </c>
      <c r="O355" s="16">
        <v>1</v>
      </c>
      <c r="P355" s="16">
        <v>29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1</v>
      </c>
      <c r="R356" s="16">
        <v>17</v>
      </c>
      <c r="S356" s="16">
        <v>0</v>
      </c>
      <c r="T356" s="16">
        <v>3</v>
      </c>
      <c r="U356" s="16">
        <v>35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5</v>
      </c>
      <c r="O358" s="16">
        <v>3</v>
      </c>
      <c r="P358" s="16">
        <v>163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3</v>
      </c>
      <c r="O359" s="16">
        <v>2</v>
      </c>
      <c r="P359" s="16">
        <v>126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1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3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18">
        <v>0</v>
      </c>
      <c r="G368" s="118">
        <v>0</v>
      </c>
      <c r="H368" s="118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1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6</v>
      </c>
      <c r="AC375" s="16">
        <v>6</v>
      </c>
      <c r="AD375" s="16">
        <v>0</v>
      </c>
      <c r="AE375" s="16">
        <v>0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1</v>
      </c>
      <c r="AG376" s="16">
        <v>71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9</v>
      </c>
      <c r="G377" s="16">
        <v>5</v>
      </c>
      <c r="H377" s="16">
        <v>2</v>
      </c>
      <c r="I377" s="16">
        <v>0</v>
      </c>
      <c r="J377" s="16">
        <v>162</v>
      </c>
      <c r="K377" s="16">
        <v>15</v>
      </c>
      <c r="L377" s="16">
        <v>159</v>
      </c>
      <c r="M377" s="16">
        <v>3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1</v>
      </c>
      <c r="O380" s="16">
        <v>0</v>
      </c>
      <c r="P380" s="16">
        <v>20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18">
        <v>0</v>
      </c>
      <c r="G381" s="118">
        <v>0</v>
      </c>
      <c r="H381" s="118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2</v>
      </c>
      <c r="O383" s="16">
        <v>2</v>
      </c>
      <c r="P383" s="16">
        <v>70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1</v>
      </c>
      <c r="L384" s="16">
        <v>12</v>
      </c>
      <c r="M384" s="16">
        <v>0</v>
      </c>
      <c r="N384" s="16">
        <v>1</v>
      </c>
      <c r="O384" s="16">
        <v>0</v>
      </c>
      <c r="P384" s="16">
        <v>55</v>
      </c>
      <c r="Q384" s="16">
        <v>1</v>
      </c>
      <c r="R384" s="16">
        <v>21</v>
      </c>
      <c r="S384" s="16">
        <v>0</v>
      </c>
      <c r="T384" s="16">
        <v>2</v>
      </c>
      <c r="U384" s="16">
        <v>33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18">
        <v>0</v>
      </c>
      <c r="G385" s="118">
        <v>0</v>
      </c>
      <c r="H385" s="118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1</v>
      </c>
      <c r="O387" s="16">
        <v>0</v>
      </c>
      <c r="P387" s="16">
        <v>17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18">
        <v>0</v>
      </c>
      <c r="G392" s="118">
        <v>0</v>
      </c>
      <c r="H392" s="118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1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1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1</v>
      </c>
      <c r="Z397" s="16">
        <v>1</v>
      </c>
      <c r="AA397" s="16">
        <v>28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1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1</v>
      </c>
      <c r="Z399" s="16">
        <v>0</v>
      </c>
      <c r="AA399" s="16">
        <v>14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6</v>
      </c>
      <c r="AC400" s="16">
        <v>6</v>
      </c>
      <c r="AD400" s="16">
        <v>2</v>
      </c>
      <c r="AE400" s="16">
        <v>1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21</v>
      </c>
      <c r="G402" s="16">
        <v>10</v>
      </c>
      <c r="H402" s="16">
        <v>3</v>
      </c>
      <c r="I402" s="16">
        <v>2</v>
      </c>
      <c r="J402" s="16">
        <v>287</v>
      </c>
      <c r="K402" s="16">
        <v>5</v>
      </c>
      <c r="L402" s="16">
        <v>6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5</v>
      </c>
      <c r="R404" s="16">
        <v>61</v>
      </c>
      <c r="S404" s="16">
        <v>0</v>
      </c>
      <c r="T404" s="16">
        <v>1</v>
      </c>
      <c r="U404" s="16">
        <v>10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1</v>
      </c>
      <c r="O405" s="16">
        <v>0</v>
      </c>
      <c r="P405" s="16">
        <v>31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4</v>
      </c>
      <c r="L408" s="16">
        <v>-7</v>
      </c>
      <c r="M408" s="16">
        <v>0</v>
      </c>
      <c r="N408" s="16">
        <v>5</v>
      </c>
      <c r="O408" s="16">
        <v>2</v>
      </c>
      <c r="P408" s="16">
        <v>138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1</v>
      </c>
      <c r="L409" s="16">
        <v>-6</v>
      </c>
      <c r="M409" s="16">
        <v>0</v>
      </c>
      <c r="N409" s="16">
        <v>4</v>
      </c>
      <c r="O409" s="16">
        <v>1</v>
      </c>
      <c r="P409" s="16">
        <v>118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1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1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1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3</v>
      </c>
      <c r="AC425" s="16">
        <v>3</v>
      </c>
      <c r="AD425" s="16">
        <v>3</v>
      </c>
      <c r="AE425" s="16">
        <v>2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2</v>
      </c>
      <c r="AG426" s="16">
        <v>96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10</v>
      </c>
      <c r="G427" s="16">
        <v>5</v>
      </c>
      <c r="H427" s="16">
        <v>0</v>
      </c>
      <c r="I427" s="16">
        <v>0</v>
      </c>
      <c r="J427" s="16">
        <v>74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14</v>
      </c>
      <c r="L431" s="16">
        <v>38</v>
      </c>
      <c r="M431" s="16">
        <v>1</v>
      </c>
      <c r="N431" s="16">
        <v>3</v>
      </c>
      <c r="O431" s="16">
        <v>0</v>
      </c>
      <c r="P431" s="16">
        <v>29</v>
      </c>
      <c r="Q431" s="16">
        <v>4</v>
      </c>
      <c r="R431" s="16">
        <v>74</v>
      </c>
      <c r="S431" s="16">
        <v>0</v>
      </c>
      <c r="T431" s="16">
        <v>1</v>
      </c>
      <c r="U431" s="16">
        <v>10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</v>
      </c>
      <c r="O434" s="16">
        <v>0</v>
      </c>
      <c r="P434" s="16">
        <v>45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1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1</v>
      </c>
      <c r="AC450" s="16">
        <v>1</v>
      </c>
      <c r="AD450" s="16">
        <v>0</v>
      </c>
      <c r="AE450" s="16">
        <v>0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3</v>
      </c>
      <c r="AG451" s="16">
        <v>148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9</v>
      </c>
      <c r="G452" s="16">
        <v>8</v>
      </c>
      <c r="H452" s="16">
        <v>3</v>
      </c>
      <c r="I452" s="16">
        <v>0</v>
      </c>
      <c r="J452" s="16">
        <v>221</v>
      </c>
      <c r="K452" s="16">
        <v>5</v>
      </c>
      <c r="L452" s="16">
        <v>57</v>
      </c>
      <c r="M452" s="16">
        <v>1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4</v>
      </c>
      <c r="L454" s="16">
        <v>41</v>
      </c>
      <c r="M454" s="16">
        <v>0</v>
      </c>
      <c r="N454" s="16">
        <v>1</v>
      </c>
      <c r="O454" s="16">
        <v>0</v>
      </c>
      <c r="P454" s="16">
        <v>7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4</v>
      </c>
      <c r="R455" s="16">
        <v>49</v>
      </c>
      <c r="S455" s="16">
        <v>0</v>
      </c>
      <c r="T455" s="16">
        <v>1</v>
      </c>
      <c r="U455" s="16">
        <v>8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1</v>
      </c>
      <c r="L458" s="16">
        <v>0</v>
      </c>
      <c r="M458" s="16">
        <v>1</v>
      </c>
      <c r="N458" s="16">
        <v>4</v>
      </c>
      <c r="O458" s="16">
        <v>2</v>
      </c>
      <c r="P458" s="16">
        <v>162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3</v>
      </c>
      <c r="O459" s="16">
        <v>1</v>
      </c>
      <c r="P459" s="16">
        <v>52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1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2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1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5</v>
      </c>
      <c r="AC475" s="16">
        <v>5</v>
      </c>
      <c r="AD475" s="16">
        <v>0</v>
      </c>
      <c r="AE475" s="16">
        <v>0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1</v>
      </c>
      <c r="AG476" s="16">
        <v>52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18">
        <v>7</v>
      </c>
      <c r="G477" s="118">
        <v>7</v>
      </c>
      <c r="H477" s="118">
        <v>1</v>
      </c>
      <c r="I477" s="16">
        <v>0</v>
      </c>
      <c r="J477" s="16">
        <v>129</v>
      </c>
      <c r="K477" s="16">
        <v>1</v>
      </c>
      <c r="L477" s="16">
        <v>28</v>
      </c>
      <c r="M477" s="16">
        <v>1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11</v>
      </c>
      <c r="L479" s="16">
        <v>113</v>
      </c>
      <c r="M479" s="16">
        <v>2</v>
      </c>
      <c r="N479" s="16">
        <v>1</v>
      </c>
      <c r="O479" s="16">
        <v>0</v>
      </c>
      <c r="P479" s="16">
        <v>12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3</v>
      </c>
      <c r="R482" s="16">
        <v>41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1</v>
      </c>
      <c r="O483" s="16">
        <v>1</v>
      </c>
      <c r="P483" s="16">
        <v>33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1</v>
      </c>
      <c r="O484" s="16">
        <v>0</v>
      </c>
      <c r="P484" s="16">
        <v>17</v>
      </c>
      <c r="Q484" s="16">
        <v>0</v>
      </c>
      <c r="R484" s="16">
        <v>0</v>
      </c>
      <c r="S484" s="16">
        <v>0</v>
      </c>
      <c r="T484" s="16">
        <v>1</v>
      </c>
      <c r="U484" s="16">
        <v>5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4</v>
      </c>
      <c r="O487" s="16">
        <v>0</v>
      </c>
      <c r="P487" s="16">
        <v>67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5</v>
      </c>
      <c r="AC500" s="16">
        <v>5</v>
      </c>
      <c r="AD500" s="16">
        <v>0</v>
      </c>
      <c r="AE500" s="16">
        <v>0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7</v>
      </c>
      <c r="G502" s="16">
        <v>5</v>
      </c>
      <c r="H502" s="16">
        <v>0</v>
      </c>
      <c r="I502" s="16">
        <v>0</v>
      </c>
      <c r="J502" s="16">
        <v>104</v>
      </c>
      <c r="K502" s="16">
        <v>1</v>
      </c>
      <c r="L502" s="16">
        <v>18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18</v>
      </c>
      <c r="L504" s="16">
        <v>169</v>
      </c>
      <c r="M504" s="16">
        <v>3</v>
      </c>
      <c r="N504" s="16">
        <v>1</v>
      </c>
      <c r="O504" s="16">
        <v>0</v>
      </c>
      <c r="P504" s="16">
        <v>13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2</v>
      </c>
      <c r="O505" s="16">
        <v>0</v>
      </c>
      <c r="P505" s="16">
        <v>34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1</v>
      </c>
      <c r="U507" s="16">
        <v>5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1</v>
      </c>
      <c r="O509" s="16">
        <v>0</v>
      </c>
      <c r="P509" s="16">
        <v>28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2</v>
      </c>
      <c r="R510" s="16">
        <v>43</v>
      </c>
      <c r="S510" s="16">
        <v>0</v>
      </c>
      <c r="T510" s="16">
        <v>2</v>
      </c>
      <c r="U510" s="16">
        <v>10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1</v>
      </c>
      <c r="O512" s="16">
        <v>0</v>
      </c>
      <c r="P512" s="16">
        <v>29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1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1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1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3</v>
      </c>
      <c r="AC525" s="16">
        <v>3</v>
      </c>
      <c r="AD525" s="16">
        <v>1</v>
      </c>
      <c r="AE525" s="16">
        <v>1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1</v>
      </c>
      <c r="AG526" s="16">
        <v>64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9</v>
      </c>
      <c r="G528" s="16">
        <v>6</v>
      </c>
      <c r="H528" s="16">
        <v>4</v>
      </c>
      <c r="I528" s="16">
        <v>1</v>
      </c>
      <c r="J528" s="16">
        <v>184</v>
      </c>
      <c r="K528" s="16">
        <v>2</v>
      </c>
      <c r="L528" s="16">
        <v>2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13</v>
      </c>
      <c r="L529" s="16">
        <v>256</v>
      </c>
      <c r="M529" s="16">
        <v>2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1</v>
      </c>
      <c r="O530" s="16">
        <v>0</v>
      </c>
      <c r="P530" s="16">
        <v>11</v>
      </c>
      <c r="Q530" s="16">
        <v>7</v>
      </c>
      <c r="R530" s="16">
        <v>104</v>
      </c>
      <c r="S530" s="16">
        <v>0</v>
      </c>
      <c r="T530" s="16">
        <v>1</v>
      </c>
      <c r="U530" s="16">
        <v>6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2</v>
      </c>
      <c r="O533" s="16">
        <v>2</v>
      </c>
      <c r="P533" s="16">
        <v>132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2</v>
      </c>
      <c r="O534" s="16">
        <v>1</v>
      </c>
      <c r="P534" s="16">
        <v>26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18">
        <v>0</v>
      </c>
      <c r="G536" s="118">
        <v>0</v>
      </c>
      <c r="H536" s="118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1</v>
      </c>
      <c r="O537" s="16">
        <v>1</v>
      </c>
      <c r="P537" s="16">
        <v>15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1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1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1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5</v>
      </c>
      <c r="AC550" s="16">
        <v>5</v>
      </c>
      <c r="AD550" s="16">
        <v>0</v>
      </c>
      <c r="AE550" s="16">
        <v>0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1</v>
      </c>
      <c r="AG551" s="16">
        <v>48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4</v>
      </c>
      <c r="L552" s="16">
        <v>-7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3</v>
      </c>
      <c r="G553" s="16">
        <v>2</v>
      </c>
      <c r="H553" s="16">
        <v>1</v>
      </c>
      <c r="I553" s="16">
        <v>0</v>
      </c>
      <c r="J553" s="16">
        <v>46</v>
      </c>
      <c r="K553" s="16">
        <v>3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1</v>
      </c>
      <c r="R554" s="16">
        <v>26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4</v>
      </c>
      <c r="L556" s="16">
        <v>2</v>
      </c>
      <c r="M556" s="16">
        <v>0</v>
      </c>
      <c r="N556" s="16">
        <v>1</v>
      </c>
      <c r="O556" s="16">
        <v>0</v>
      </c>
      <c r="P556" s="16">
        <v>18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1</v>
      </c>
      <c r="R557" s="16">
        <v>5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3</v>
      </c>
      <c r="L558" s="16">
        <v>19</v>
      </c>
      <c r="M558" s="16">
        <v>0</v>
      </c>
      <c r="N558" s="16">
        <v>1</v>
      </c>
      <c r="O558" s="16">
        <v>1</v>
      </c>
      <c r="P558" s="16">
        <v>28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1</v>
      </c>
      <c r="R560" s="16">
        <v>10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2</v>
      </c>
      <c r="R561" s="16">
        <v>17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1</v>
      </c>
      <c r="U562" s="16">
        <v>10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18">
        <v>0</v>
      </c>
      <c r="G563" s="118">
        <v>0</v>
      </c>
      <c r="H563" s="118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1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1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1</v>
      </c>
      <c r="AC575" s="16">
        <v>1</v>
      </c>
      <c r="AD575" s="16">
        <v>0</v>
      </c>
      <c r="AE575" s="16">
        <v>0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3</v>
      </c>
      <c r="AG576" s="16">
        <v>159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18">
        <v>0</v>
      </c>
      <c r="G577" s="118">
        <v>0</v>
      </c>
      <c r="H577" s="118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12</v>
      </c>
      <c r="G578" s="16">
        <v>4</v>
      </c>
      <c r="H578" s="16">
        <v>1</v>
      </c>
      <c r="I578" s="16">
        <v>1</v>
      </c>
      <c r="J578" s="16">
        <v>109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1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9</v>
      </c>
      <c r="L580" s="16">
        <v>191</v>
      </c>
      <c r="M580" s="16">
        <v>2</v>
      </c>
      <c r="N580" s="16">
        <v>1</v>
      </c>
      <c r="O580" s="16">
        <v>0</v>
      </c>
      <c r="P580" s="16">
        <v>43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3</v>
      </c>
      <c r="R581" s="16">
        <v>73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2</v>
      </c>
      <c r="R582" s="16">
        <v>49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1</v>
      </c>
      <c r="O583" s="16">
        <v>1</v>
      </c>
      <c r="P583" s="16">
        <v>29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1</v>
      </c>
      <c r="L584" s="16">
        <v>20</v>
      </c>
      <c r="M584" s="16">
        <v>0</v>
      </c>
      <c r="N584" s="16">
        <v>1</v>
      </c>
      <c r="O584" s="16">
        <v>0</v>
      </c>
      <c r="P584" s="16">
        <v>20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1</v>
      </c>
      <c r="O587" s="16">
        <v>0</v>
      </c>
      <c r="P587" s="16">
        <v>17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2</v>
      </c>
      <c r="U588" s="16">
        <v>17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1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1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1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1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1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2</v>
      </c>
      <c r="AC600" s="16">
        <v>2</v>
      </c>
      <c r="AD600" s="16">
        <v>2</v>
      </c>
      <c r="AE600" s="16">
        <v>1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2</v>
      </c>
      <c r="AG601" s="16">
        <v>101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11</v>
      </c>
      <c r="G602" s="18">
        <v>7</v>
      </c>
      <c r="H602" s="130">
        <v>2</v>
      </c>
      <c r="I602" s="16">
        <v>1</v>
      </c>
      <c r="J602" s="16">
        <v>246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30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30">
        <v>0</v>
      </c>
      <c r="I604" s="16">
        <v>0</v>
      </c>
      <c r="J604" s="16">
        <v>0</v>
      </c>
      <c r="K604" s="16">
        <v>7</v>
      </c>
      <c r="L604" s="16">
        <v>9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30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2</v>
      </c>
      <c r="O605" s="16">
        <v>0</v>
      </c>
      <c r="P605" s="16">
        <v>19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30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30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30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3</v>
      </c>
      <c r="O608" s="16">
        <v>2</v>
      </c>
      <c r="P608" s="16">
        <v>184</v>
      </c>
      <c r="Q608" s="16">
        <v>6</v>
      </c>
      <c r="R608" s="16">
        <v>85</v>
      </c>
      <c r="S608" s="16">
        <v>0</v>
      </c>
      <c r="T608" s="16">
        <v>1</v>
      </c>
      <c r="U608" s="16">
        <v>6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30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1</v>
      </c>
      <c r="O609" s="16">
        <v>0</v>
      </c>
      <c r="P609" s="16">
        <v>32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30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30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30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0</v>
      </c>
      <c r="P612" s="16">
        <v>11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30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30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30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30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30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30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30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30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30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30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30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30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30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3</v>
      </c>
      <c r="AC625" s="16">
        <v>3</v>
      </c>
      <c r="AD625" s="16">
        <v>1</v>
      </c>
      <c r="AE625" s="16">
        <v>1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30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1</v>
      </c>
      <c r="AG626" s="16">
        <v>73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3</v>
      </c>
      <c r="G627" s="16">
        <v>1</v>
      </c>
      <c r="H627" s="16">
        <v>0</v>
      </c>
      <c r="I627" s="16">
        <v>0</v>
      </c>
      <c r="J627" s="16">
        <v>18</v>
      </c>
      <c r="K627" s="16">
        <v>1</v>
      </c>
      <c r="L627" s="16">
        <v>10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21</v>
      </c>
      <c r="L629" s="16">
        <v>319</v>
      </c>
      <c r="M629" s="16">
        <v>5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1</v>
      </c>
      <c r="O630" s="16">
        <v>0</v>
      </c>
      <c r="P630" s="16">
        <v>18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5</v>
      </c>
      <c r="R631" s="16">
        <v>84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2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2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1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1</v>
      </c>
      <c r="Y647" s="16">
        <v>1</v>
      </c>
      <c r="Z647" s="16">
        <v>0</v>
      </c>
      <c r="AA647" s="16">
        <v>13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5</v>
      </c>
      <c r="AC650" s="16">
        <v>4</v>
      </c>
      <c r="AD650" s="16">
        <v>1</v>
      </c>
      <c r="AE650" s="16">
        <v>0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1</v>
      </c>
      <c r="AG651" s="16">
        <v>36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13</v>
      </c>
      <c r="G653" s="16">
        <v>7</v>
      </c>
      <c r="H653" s="16">
        <v>1</v>
      </c>
      <c r="I653" s="16">
        <v>1</v>
      </c>
      <c r="J653" s="16">
        <v>166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7</v>
      </c>
      <c r="L654" s="16">
        <v>64</v>
      </c>
      <c r="M654" s="16">
        <v>1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2</v>
      </c>
      <c r="O655" s="16">
        <v>0</v>
      </c>
      <c r="P655" s="16">
        <v>32</v>
      </c>
      <c r="Q655" s="16">
        <v>5</v>
      </c>
      <c r="R655" s="16">
        <v>133</v>
      </c>
      <c r="S655" s="16">
        <v>0</v>
      </c>
      <c r="T655" s="16">
        <v>1</v>
      </c>
      <c r="U655" s="16">
        <v>30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2</v>
      </c>
      <c r="O658" s="16">
        <v>0</v>
      </c>
      <c r="P658" s="16">
        <v>44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3</v>
      </c>
      <c r="O659" s="16">
        <v>1</v>
      </c>
      <c r="P659" s="16">
        <v>90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1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3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1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2</v>
      </c>
      <c r="AC675" s="16">
        <v>2</v>
      </c>
      <c r="AD675" s="16">
        <v>1</v>
      </c>
      <c r="AE675" s="16">
        <v>1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2</v>
      </c>
      <c r="AG676" s="16">
        <v>102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11</v>
      </c>
      <c r="G677" s="16">
        <v>8</v>
      </c>
      <c r="H677" s="16">
        <v>2</v>
      </c>
      <c r="I677" s="16">
        <v>1</v>
      </c>
      <c r="J677" s="16">
        <v>158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7</v>
      </c>
      <c r="L679" s="16">
        <v>87</v>
      </c>
      <c r="M679" s="16">
        <v>1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3</v>
      </c>
      <c r="O680" s="16">
        <v>1</v>
      </c>
      <c r="P680" s="16">
        <v>43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2</v>
      </c>
      <c r="O683" s="16">
        <v>0</v>
      </c>
      <c r="P683" s="16">
        <v>30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2</v>
      </c>
      <c r="O684" s="16">
        <v>1</v>
      </c>
      <c r="P684" s="16">
        <v>61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5</v>
      </c>
      <c r="R686" s="16">
        <v>59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0</v>
      </c>
      <c r="P687" s="16">
        <v>24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1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2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18">
        <v>0</v>
      </c>
      <c r="G695" s="118">
        <v>0</v>
      </c>
      <c r="H695" s="118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1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1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1</v>
      </c>
      <c r="Z698" s="16">
        <v>0</v>
      </c>
      <c r="AA698" s="16">
        <v>1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4</v>
      </c>
      <c r="AC700" s="16">
        <v>4</v>
      </c>
      <c r="AD700" s="16">
        <v>1</v>
      </c>
      <c r="AE700" s="16">
        <v>1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1</v>
      </c>
      <c r="AG701" s="16">
        <v>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4" workbookViewId="0">
      <selection activeCell="I6" sqref="I6:I33"/>
    </sheetView>
  </sheetViews>
  <sheetFormatPr defaultRowHeight="15"/>
  <cols>
    <col min="1" max="1" width="24.85546875" bestFit="1" customWidth="1"/>
    <col min="3" max="3" width="11.85546875" bestFit="1" customWidth="1"/>
    <col min="4" max="4" width="13" bestFit="1" customWidth="1"/>
    <col min="5" max="5" width="14.140625" bestFit="1" customWidth="1"/>
    <col min="6" max="6" width="16.28515625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847</v>
      </c>
      <c r="B6">
        <f>SUM(IP!E264:E274)</f>
        <v>0</v>
      </c>
      <c r="C6" s="2">
        <f>SUM('Team Stats'!J12:K12)</f>
        <v>333</v>
      </c>
      <c r="D6">
        <f>'Team Stats'!I12</f>
        <v>45</v>
      </c>
      <c r="E6">
        <f t="shared" ref="E6:E33" si="0">IF(C6&lt;101,5,IF(C6&lt;201,3,IF(C6&lt;301,0,IF(C6&lt;351,-1,IF(C6&lt;401,-2,-4)))))</f>
        <v>-1</v>
      </c>
      <c r="F6">
        <f t="shared" ref="F6:F33" si="1">IF(D6=0,10,IF(D6&lt;4,9,IF(D6&lt;8,8,IF(D6&lt;11,6,IF(D6&lt;15,4,IF(D6&lt;22,2,IF(D6&lt;29,0,IF(D6&lt;36,-1,IF(D6&lt;50,-3,-5)))))))))</f>
        <v>-3</v>
      </c>
      <c r="G6">
        <f>SUM(IP!S252:S276,IP!V252:V276)</f>
        <v>0</v>
      </c>
      <c r="H6">
        <f t="shared" ref="H6:H33" si="2">G6*N2</f>
        <v>0</v>
      </c>
      <c r="I6" s="17">
        <f t="shared" ref="I6:I33" si="3">IF(B6+C6+D6=0,"0",SUM(B6,E6,F6,H6))</f>
        <v>-4</v>
      </c>
    </row>
    <row r="7" spans="1:29">
      <c r="A7" s="16" t="s">
        <v>855</v>
      </c>
      <c r="B7">
        <f>SUM(IP!E464:E474)</f>
        <v>5</v>
      </c>
      <c r="C7" s="2">
        <f>SUM('Team Stats'!J20:K20)</f>
        <v>442</v>
      </c>
      <c r="D7" s="2">
        <f>'Team Stats'!I20</f>
        <v>41</v>
      </c>
      <c r="E7" s="2">
        <f t="shared" si="0"/>
        <v>-4</v>
      </c>
      <c r="F7" s="2">
        <f t="shared" si="1"/>
        <v>-3</v>
      </c>
      <c r="G7" s="2">
        <f>SUM(IP!S452:S476,IP!V452:V476)</f>
        <v>0</v>
      </c>
      <c r="H7" s="2">
        <f t="shared" si="2"/>
        <v>0</v>
      </c>
      <c r="I7" s="17">
        <f t="shared" si="3"/>
        <v>-2</v>
      </c>
    </row>
    <row r="8" spans="1:29">
      <c r="A8" s="16" t="s">
        <v>844</v>
      </c>
      <c r="B8" s="2">
        <f>SUM(IP!E189:E199)</f>
        <v>6</v>
      </c>
      <c r="C8" s="2">
        <f>SUM('Team Stats'!J9:K9)</f>
        <v>320</v>
      </c>
      <c r="D8" s="2">
        <f>'Team Stats'!I9</f>
        <v>23</v>
      </c>
      <c r="E8" s="2">
        <f t="shared" si="0"/>
        <v>-1</v>
      </c>
      <c r="F8" s="2">
        <f t="shared" si="1"/>
        <v>0</v>
      </c>
      <c r="G8" s="2">
        <f>SUM(IP!S177:S201,IP!V177:V201)</f>
        <v>0</v>
      </c>
      <c r="H8" s="2">
        <f t="shared" si="2"/>
        <v>0</v>
      </c>
      <c r="I8" s="17">
        <f t="shared" si="3"/>
        <v>5</v>
      </c>
    </row>
    <row r="9" spans="1:29">
      <c r="A9" s="16" t="s">
        <v>838</v>
      </c>
      <c r="B9" s="2">
        <f>SUM(IP!E39:E49)</f>
        <v>2</v>
      </c>
      <c r="C9" s="2">
        <f>SUM('Team Stats'!J3:K3)</f>
        <v>270</v>
      </c>
      <c r="D9" s="2">
        <f>'Team Stats'!I3</f>
        <v>35</v>
      </c>
      <c r="E9" s="2">
        <f t="shared" si="0"/>
        <v>0</v>
      </c>
      <c r="F9" s="2">
        <f t="shared" si="1"/>
        <v>-1</v>
      </c>
      <c r="G9" s="2">
        <f>SUM(IP!S27:S51,IP!V27:V51)</f>
        <v>0</v>
      </c>
      <c r="H9" s="2">
        <f t="shared" si="2"/>
        <v>0</v>
      </c>
      <c r="I9" s="17">
        <f t="shared" si="3"/>
        <v>1</v>
      </c>
    </row>
    <row r="10" spans="1:29">
      <c r="A10" s="16" t="s">
        <v>860</v>
      </c>
      <c r="B10" s="2">
        <f>SUM(IP!E589:E599)</f>
        <v>6</v>
      </c>
      <c r="C10" s="2">
        <f>SUM('Team Stats'!J25:K25)</f>
        <v>192</v>
      </c>
      <c r="D10" s="2">
        <f>'Team Stats'!I25</f>
        <v>17</v>
      </c>
      <c r="E10" s="2">
        <f t="shared" si="0"/>
        <v>3</v>
      </c>
      <c r="F10" s="2">
        <f t="shared" si="1"/>
        <v>2</v>
      </c>
      <c r="G10" s="2">
        <f>SUM(IP!S577:S601,IP!V577:V601)</f>
        <v>0</v>
      </c>
      <c r="H10" s="2">
        <f t="shared" si="2"/>
        <v>0</v>
      </c>
      <c r="I10" s="17">
        <f t="shared" si="3"/>
        <v>11</v>
      </c>
    </row>
    <row r="11" spans="1:29">
      <c r="A11" s="16" t="s">
        <v>861</v>
      </c>
      <c r="B11" s="2">
        <f>SUM(IP!E639:E649)</f>
        <v>8</v>
      </c>
      <c r="C11" s="2">
        <f>SUM('Team Stats'!J27:K27)</f>
        <v>255</v>
      </c>
      <c r="D11" s="2">
        <f>'Team Stats'!I27</f>
        <v>24</v>
      </c>
      <c r="E11" s="2">
        <f t="shared" si="0"/>
        <v>0</v>
      </c>
      <c r="F11" s="2">
        <f t="shared" si="1"/>
        <v>0</v>
      </c>
      <c r="G11" s="2">
        <f>SUM(IP!S627:S651,IP!V627:V651)</f>
        <v>0</v>
      </c>
      <c r="H11" s="2">
        <f t="shared" si="2"/>
        <v>0</v>
      </c>
      <c r="I11" s="17">
        <f t="shared" si="3"/>
        <v>8</v>
      </c>
    </row>
    <row r="12" spans="1:29">
      <c r="A12" s="16" t="s">
        <v>857</v>
      </c>
      <c r="B12" s="2">
        <f>SUM(IP!E514:E524)</f>
        <v>3</v>
      </c>
      <c r="C12" s="2">
        <f>SUM('Team Stats'!J22:K22)</f>
        <v>67</v>
      </c>
      <c r="D12" s="2">
        <f>'Team Stats'!I22</f>
        <v>7</v>
      </c>
      <c r="E12" s="2">
        <f t="shared" si="0"/>
        <v>5</v>
      </c>
      <c r="F12" s="2">
        <f t="shared" si="1"/>
        <v>8</v>
      </c>
      <c r="G12" s="2">
        <f>SUM(IP!S502:S526,IP!V502:V526)</f>
        <v>0</v>
      </c>
      <c r="H12" s="2">
        <f t="shared" si="2"/>
        <v>0</v>
      </c>
      <c r="I12" s="17">
        <f t="shared" si="3"/>
        <v>16</v>
      </c>
    </row>
    <row r="13" spans="1:29">
      <c r="A13" s="16" t="s">
        <v>839</v>
      </c>
      <c r="B13" s="2">
        <f>SUM(IP!E64:E74)</f>
        <v>4</v>
      </c>
      <c r="C13" s="2">
        <f>SUM('Team Stats'!J4:K4)</f>
        <v>288</v>
      </c>
      <c r="D13" s="2">
        <f>'Team Stats'!I4</f>
        <v>21</v>
      </c>
      <c r="E13" s="2">
        <f t="shared" si="0"/>
        <v>0</v>
      </c>
      <c r="F13" s="2">
        <f t="shared" si="1"/>
        <v>2</v>
      </c>
      <c r="G13" s="2">
        <f>SUM(IP!S52:S76,IP!V52:V76)</f>
        <v>0</v>
      </c>
      <c r="H13" s="2">
        <f t="shared" si="2"/>
        <v>0</v>
      </c>
      <c r="I13" s="17">
        <f t="shared" si="3"/>
        <v>6</v>
      </c>
    </row>
    <row r="14" spans="1:29">
      <c r="A14" s="16" t="s">
        <v>841</v>
      </c>
      <c r="B14" s="2">
        <f>SUM(IP!E114:E124)</f>
        <v>2</v>
      </c>
      <c r="C14" s="2">
        <f>SUM('Team Stats'!J6:K6)</f>
        <v>245</v>
      </c>
      <c r="D14" s="2">
        <f>'Team Stats'!I6</f>
        <v>31</v>
      </c>
      <c r="E14" s="2">
        <f t="shared" si="0"/>
        <v>0</v>
      </c>
      <c r="F14" s="2">
        <f t="shared" si="1"/>
        <v>-1</v>
      </c>
      <c r="G14" s="2">
        <f>SUM(IP!S102:S126,IP!V102:V126)</f>
        <v>0</v>
      </c>
      <c r="H14" s="2">
        <f t="shared" si="2"/>
        <v>0</v>
      </c>
      <c r="I14" s="17">
        <f t="shared" si="3"/>
        <v>1</v>
      </c>
    </row>
    <row r="15" spans="1:29">
      <c r="A15" s="16" t="s">
        <v>850</v>
      </c>
      <c r="B15" s="2">
        <f>SUM(IP!E339:E349)</f>
        <v>5</v>
      </c>
      <c r="C15" s="2">
        <f>SUM('Team Stats'!J15:K15)</f>
        <v>250</v>
      </c>
      <c r="D15" s="2">
        <f>'Team Stats'!I15</f>
        <v>21</v>
      </c>
      <c r="E15" s="2">
        <f t="shared" si="0"/>
        <v>0</v>
      </c>
      <c r="F15" s="2">
        <f t="shared" si="1"/>
        <v>2</v>
      </c>
      <c r="G15" s="2">
        <f>SUM(IP!S327:S351,IP!V327:V351)</f>
        <v>0</v>
      </c>
      <c r="H15" s="2">
        <f t="shared" si="2"/>
        <v>0</v>
      </c>
      <c r="I15" s="17">
        <f t="shared" si="3"/>
        <v>7</v>
      </c>
    </row>
    <row r="16" spans="1:29">
      <c r="A16" s="16" t="s">
        <v>863</v>
      </c>
      <c r="B16" s="2">
        <f>SUM(IP!E664:E674)</f>
        <v>6</v>
      </c>
      <c r="C16" s="2">
        <f>SUM('Team Stats'!J28:K28)</f>
        <v>377</v>
      </c>
      <c r="D16" s="2">
        <f>'Team Stats'!I28</f>
        <v>20</v>
      </c>
      <c r="E16" s="2">
        <f t="shared" si="0"/>
        <v>-2</v>
      </c>
      <c r="F16" s="2">
        <f t="shared" si="1"/>
        <v>2</v>
      </c>
      <c r="G16" s="2">
        <f>SUM(IP!S652:S676,IP!V652:V676)</f>
        <v>0</v>
      </c>
      <c r="H16" s="2">
        <f t="shared" si="2"/>
        <v>0</v>
      </c>
      <c r="I16" s="17">
        <f t="shared" si="3"/>
        <v>6</v>
      </c>
    </row>
    <row r="17" spans="1:9">
      <c r="A17" s="16" t="s">
        <v>849</v>
      </c>
      <c r="B17" s="2">
        <f>SUM(IP!E314:E324)</f>
        <v>3</v>
      </c>
      <c r="C17" s="2">
        <f>SUM('Team Stats'!J14:K14)</f>
        <v>184</v>
      </c>
      <c r="D17" s="2">
        <f>'Team Stats'!I14</f>
        <v>21</v>
      </c>
      <c r="E17" s="2">
        <f t="shared" si="0"/>
        <v>3</v>
      </c>
      <c r="F17" s="2">
        <f t="shared" si="1"/>
        <v>2</v>
      </c>
      <c r="G17" s="2">
        <f>SUM(IP!S302:S326,IP!V302:V326)</f>
        <v>0</v>
      </c>
      <c r="H17" s="2">
        <f t="shared" si="2"/>
        <v>0</v>
      </c>
      <c r="I17" s="17">
        <f t="shared" si="3"/>
        <v>8</v>
      </c>
    </row>
    <row r="18" spans="1:9">
      <c r="A18" s="16" t="s">
        <v>845</v>
      </c>
      <c r="B18" s="2">
        <f>SUM(IP!E214:E224)</f>
        <v>6</v>
      </c>
      <c r="C18" s="2">
        <f>SUM('Team Stats'!J10:K10)</f>
        <v>230</v>
      </c>
      <c r="D18" s="2">
        <f>'Team Stats'!I10</f>
        <v>17</v>
      </c>
      <c r="E18" s="2">
        <f t="shared" si="0"/>
        <v>0</v>
      </c>
      <c r="F18" s="2">
        <f t="shared" si="1"/>
        <v>2</v>
      </c>
      <c r="G18" s="2">
        <f>SUM(IP!S202:S226,IP!V202:V226)</f>
        <v>0</v>
      </c>
      <c r="H18" s="2">
        <f t="shared" si="2"/>
        <v>0</v>
      </c>
      <c r="I18" s="17">
        <f t="shared" si="3"/>
        <v>8</v>
      </c>
    </row>
    <row r="19" spans="1:9">
      <c r="A19" s="16" t="s">
        <v>853</v>
      </c>
      <c r="B19" s="2">
        <f>SUM(IP!E414:E424)</f>
        <v>4</v>
      </c>
      <c r="C19" s="2">
        <f>SUM('Team Stats'!J18:K18)</f>
        <v>185</v>
      </c>
      <c r="D19" s="2">
        <f>'Team Stats'!I18</f>
        <v>24</v>
      </c>
      <c r="E19" s="2">
        <f t="shared" si="0"/>
        <v>3</v>
      </c>
      <c r="F19" s="2">
        <f t="shared" si="1"/>
        <v>0</v>
      </c>
      <c r="G19" s="2">
        <f>SUM(IP!S402:S426,IP!V402:V426)</f>
        <v>0</v>
      </c>
      <c r="H19" s="2">
        <f t="shared" si="2"/>
        <v>0</v>
      </c>
      <c r="I19" s="17">
        <f t="shared" si="3"/>
        <v>7</v>
      </c>
    </row>
    <row r="20" spans="1:9">
      <c r="A20" s="16" t="s">
        <v>864</v>
      </c>
      <c r="B20" s="2">
        <f>SUM(IP!E689:E699)</f>
        <v>8</v>
      </c>
      <c r="C20" s="2">
        <f>SUM('Team Stats'!J29:K29)</f>
        <v>285</v>
      </c>
      <c r="D20" s="2">
        <f>'Team Stats'!I29</f>
        <v>24</v>
      </c>
      <c r="E20" s="2">
        <f t="shared" si="0"/>
        <v>0</v>
      </c>
      <c r="F20" s="2">
        <f t="shared" si="1"/>
        <v>0</v>
      </c>
      <c r="G20" s="2">
        <f>SUM(IP!S677:S701,IP!W701,IP!W701,IP!V677:V701)</f>
        <v>0</v>
      </c>
      <c r="H20" s="2">
        <f t="shared" si="2"/>
        <v>0</v>
      </c>
      <c r="I20" s="17">
        <f t="shared" si="3"/>
        <v>8</v>
      </c>
    </row>
    <row r="21" spans="1:9">
      <c r="A21" s="16" t="s">
        <v>858</v>
      </c>
      <c r="B21" s="2">
        <f>SUM(IP!E539:E549)</f>
        <v>3</v>
      </c>
      <c r="C21" s="2">
        <f>SUM('Team Stats'!J23:K23)</f>
        <v>319</v>
      </c>
      <c r="D21" s="2">
        <f>'Team Stats'!I23</f>
        <v>35</v>
      </c>
      <c r="E21" s="2">
        <f t="shared" si="0"/>
        <v>-1</v>
      </c>
      <c r="F21" s="2">
        <f t="shared" si="1"/>
        <v>-1</v>
      </c>
      <c r="G21" s="2">
        <f>SUM(IP!S527:S551,IP!V527:V551)</f>
        <v>0</v>
      </c>
      <c r="H21" s="2">
        <f t="shared" si="2"/>
        <v>0</v>
      </c>
      <c r="I21" s="17">
        <f t="shared" si="3"/>
        <v>1</v>
      </c>
    </row>
    <row r="22" spans="1:9">
      <c r="A22" s="16" t="s">
        <v>862</v>
      </c>
      <c r="B22" s="2">
        <f>SUM(IP!E614:E624)</f>
        <v>0</v>
      </c>
      <c r="C22" s="2">
        <f>SUM('Team Stats'!J26:K26)</f>
        <v>347</v>
      </c>
      <c r="D22" s="2">
        <f>'Team Stats'!I26</f>
        <v>34</v>
      </c>
      <c r="E22" s="2">
        <f t="shared" si="0"/>
        <v>-1</v>
      </c>
      <c r="F22" s="2">
        <f t="shared" si="1"/>
        <v>-1</v>
      </c>
      <c r="G22" s="2">
        <f>SUM(IP!S602:S626,IP!V602:V626)</f>
        <v>0</v>
      </c>
      <c r="H22" s="2">
        <f t="shared" si="2"/>
        <v>0</v>
      </c>
      <c r="I22" s="17">
        <f t="shared" si="3"/>
        <v>-2</v>
      </c>
    </row>
    <row r="23" spans="1:9">
      <c r="A23" s="16" t="s">
        <v>840</v>
      </c>
      <c r="B23" s="2">
        <f>SUM(IP!E89:E99)</f>
        <v>10</v>
      </c>
      <c r="C23" s="2">
        <f>SUM('Team Stats'!J5:K5)</f>
        <v>293</v>
      </c>
      <c r="D23" s="2">
        <f>'Team Stats'!I5</f>
        <v>27</v>
      </c>
      <c r="E23" s="2">
        <f t="shared" si="0"/>
        <v>0</v>
      </c>
      <c r="F23" s="2">
        <f t="shared" si="1"/>
        <v>0</v>
      </c>
      <c r="G23" s="2">
        <f>SUM(IP!S77:S101,IP!V77:V101)</f>
        <v>0</v>
      </c>
      <c r="H23" s="2">
        <f t="shared" si="2"/>
        <v>0</v>
      </c>
      <c r="I23" s="17">
        <f t="shared" si="3"/>
        <v>10</v>
      </c>
    </row>
    <row r="24" spans="1:9">
      <c r="A24" s="16" t="s">
        <v>842</v>
      </c>
      <c r="B24" s="2">
        <f>SUM(IP!E139:E149)</f>
        <v>4</v>
      </c>
      <c r="C24" s="2">
        <f>SUM('Team Stats'!J7:K7)</f>
        <v>236</v>
      </c>
      <c r="D24" s="2">
        <f>'Team Stats'!I7</f>
        <v>35</v>
      </c>
      <c r="E24" s="2">
        <f t="shared" si="0"/>
        <v>0</v>
      </c>
      <c r="F24" s="2">
        <f t="shared" si="1"/>
        <v>-1</v>
      </c>
      <c r="G24" s="2">
        <f>SUM(IP!S127:S151,IP!V127:V151)</f>
        <v>0</v>
      </c>
      <c r="H24" s="2">
        <f t="shared" si="2"/>
        <v>0</v>
      </c>
      <c r="I24" s="17">
        <f t="shared" si="3"/>
        <v>3</v>
      </c>
    </row>
    <row r="25" spans="1:9">
      <c r="A25" s="16" t="s">
        <v>859</v>
      </c>
      <c r="B25" s="2">
        <f>SUM(IP!E564:E574)</f>
        <v>2</v>
      </c>
      <c r="C25" s="2">
        <f>SUM('Team Stats'!J24:K24)</f>
        <v>291</v>
      </c>
      <c r="D25" s="2">
        <f>'Team Stats'!I24</f>
        <v>24</v>
      </c>
      <c r="E25" s="2">
        <f t="shared" si="0"/>
        <v>0</v>
      </c>
      <c r="F25" s="2">
        <f t="shared" si="1"/>
        <v>0</v>
      </c>
      <c r="G25" s="2">
        <f>SUM(IP!S552:S576,IP!V552:V576)</f>
        <v>0</v>
      </c>
      <c r="H25" s="2">
        <f t="shared" si="2"/>
        <v>0</v>
      </c>
      <c r="I25" s="17">
        <f t="shared" si="3"/>
        <v>2</v>
      </c>
    </row>
    <row r="26" spans="1:9">
      <c r="A26" s="16" t="s">
        <v>846</v>
      </c>
      <c r="B26" s="2">
        <f>SUM(IP!E239:E249)</f>
        <v>2</v>
      </c>
      <c r="C26" s="2">
        <f>SUM('Team Stats'!J11:K11)</f>
        <v>224</v>
      </c>
      <c r="D26" s="2">
        <f>'Team Stats'!I11</f>
        <v>28</v>
      </c>
      <c r="E26" s="2">
        <f t="shared" si="0"/>
        <v>0</v>
      </c>
      <c r="F26" s="2">
        <f t="shared" si="1"/>
        <v>0</v>
      </c>
      <c r="G26" s="2">
        <f>SUM(IP!S227:S251,IP!V227:V251)</f>
        <v>0</v>
      </c>
      <c r="H26" s="2">
        <f t="shared" si="2"/>
        <v>0</v>
      </c>
      <c r="I26" s="17">
        <f t="shared" si="3"/>
        <v>2</v>
      </c>
    </row>
    <row r="27" spans="1:9">
      <c r="A27" s="16" t="s">
        <v>837</v>
      </c>
      <c r="B27" s="2">
        <f>SUM(IP!E14:E24)</f>
        <v>1</v>
      </c>
      <c r="C27" s="2">
        <f>SUM('Team Stats'!J2:K2)</f>
        <v>228</v>
      </c>
      <c r="D27" s="2">
        <f>'Team Stats'!I2</f>
        <v>21</v>
      </c>
      <c r="E27" s="2">
        <f t="shared" si="0"/>
        <v>0</v>
      </c>
      <c r="F27" s="2">
        <f t="shared" si="1"/>
        <v>2</v>
      </c>
      <c r="G27" s="2">
        <f>SUM(IP!S2:S26,IP!V2:V26)</f>
        <v>0</v>
      </c>
      <c r="H27" s="2">
        <f t="shared" si="2"/>
        <v>0</v>
      </c>
      <c r="I27" s="17">
        <f t="shared" si="3"/>
        <v>3</v>
      </c>
    </row>
    <row r="28" spans="1:9">
      <c r="A28" s="16" t="s">
        <v>848</v>
      </c>
      <c r="B28" s="2">
        <f>SUM(IP!E289:E299)</f>
        <v>3</v>
      </c>
      <c r="C28" s="2">
        <f>SUM('Team Stats'!J13:K13)</f>
        <v>265</v>
      </c>
      <c r="D28" s="2">
        <f>'Team Stats'!I13</f>
        <v>17</v>
      </c>
      <c r="E28" s="2">
        <f t="shared" si="0"/>
        <v>0</v>
      </c>
      <c r="F28" s="2">
        <f t="shared" si="1"/>
        <v>2</v>
      </c>
      <c r="G28" s="2">
        <f>SUM(IP!S277:S301,IP!V277:V301)</f>
        <v>0</v>
      </c>
      <c r="H28" s="2">
        <f t="shared" si="2"/>
        <v>0</v>
      </c>
      <c r="I28" s="17">
        <f t="shared" si="3"/>
        <v>5</v>
      </c>
    </row>
    <row r="29" spans="1:9">
      <c r="A29" s="16" t="s">
        <v>854</v>
      </c>
      <c r="B29" s="2">
        <f>SUM(IP!E439:E449)</f>
        <v>1</v>
      </c>
      <c r="C29" s="2">
        <f>SUM('Team Stats'!J19:K19)</f>
        <v>334</v>
      </c>
      <c r="D29" s="2">
        <f>'Team Stats'!I19</f>
        <v>42</v>
      </c>
      <c r="E29" s="2">
        <f t="shared" si="0"/>
        <v>-1</v>
      </c>
      <c r="F29" s="2">
        <f t="shared" si="1"/>
        <v>-3</v>
      </c>
      <c r="G29" s="2">
        <f>SUM(IP!S427:S451,IP!V427:V451)</f>
        <v>0</v>
      </c>
      <c r="H29" s="2">
        <f t="shared" si="2"/>
        <v>0</v>
      </c>
      <c r="I29" s="17">
        <f t="shared" si="3"/>
        <v>-3</v>
      </c>
    </row>
    <row r="30" spans="1:9">
      <c r="A30" s="16" t="s">
        <v>843</v>
      </c>
      <c r="B30" s="2">
        <f>SUM(IP!E164:E174)</f>
        <v>0</v>
      </c>
      <c r="C30" s="2">
        <f>SUM('Team Stats'!J8:K8)</f>
        <v>367</v>
      </c>
      <c r="D30" s="2">
        <f>'Team Stats'!I8</f>
        <v>35</v>
      </c>
      <c r="E30" s="2">
        <f t="shared" si="0"/>
        <v>-2</v>
      </c>
      <c r="F30" s="2">
        <f t="shared" si="1"/>
        <v>-1</v>
      </c>
      <c r="G30" s="2">
        <f>SUM(IP!S152:S176,IP!V152:V176)</f>
        <v>0</v>
      </c>
      <c r="H30" s="2">
        <f t="shared" si="2"/>
        <v>0</v>
      </c>
      <c r="I30" s="17">
        <f t="shared" si="3"/>
        <v>-3</v>
      </c>
    </row>
    <row r="31" spans="1:9">
      <c r="A31" s="16" t="s">
        <v>856</v>
      </c>
      <c r="B31" s="2">
        <f>SUM(IP!E489:E499)</f>
        <v>0</v>
      </c>
      <c r="C31" s="2">
        <f>SUM('Team Stats'!J21:K21)</f>
        <v>248</v>
      </c>
      <c r="D31" s="2">
        <f>'Team Stats'!I21</f>
        <v>10</v>
      </c>
      <c r="E31" s="2">
        <f t="shared" si="0"/>
        <v>0</v>
      </c>
      <c r="F31" s="2">
        <f t="shared" si="1"/>
        <v>6</v>
      </c>
      <c r="G31" s="2">
        <f>SUM(IP!S477:S501,IP!V477:V501)</f>
        <v>0</v>
      </c>
      <c r="H31" s="2">
        <f t="shared" si="2"/>
        <v>0</v>
      </c>
      <c r="I31" s="17">
        <f t="shared" si="3"/>
        <v>6</v>
      </c>
    </row>
    <row r="32" spans="1:9">
      <c r="A32" s="16" t="s">
        <v>851</v>
      </c>
      <c r="B32" s="2">
        <f>SUM(IP!E364:E374)</f>
        <v>5</v>
      </c>
      <c r="C32" s="2">
        <f>SUM('Team Stats'!J16:K16)</f>
        <v>112</v>
      </c>
      <c r="D32" s="2">
        <f>'Team Stats'!I16</f>
        <v>7</v>
      </c>
      <c r="E32" s="2">
        <f t="shared" si="0"/>
        <v>3</v>
      </c>
      <c r="F32" s="2">
        <f t="shared" si="1"/>
        <v>8</v>
      </c>
      <c r="G32" s="2">
        <f>SUM(IP!S352:S376,IP!V352:V376)</f>
        <v>0</v>
      </c>
      <c r="H32" s="2">
        <f t="shared" si="2"/>
        <v>0</v>
      </c>
      <c r="I32" s="17">
        <f t="shared" si="3"/>
        <v>16</v>
      </c>
    </row>
    <row r="33" spans="1:9">
      <c r="A33" s="16" t="s">
        <v>852</v>
      </c>
      <c r="B33" s="2">
        <f>SUM(IP!E389:E399)</f>
        <v>14</v>
      </c>
      <c r="C33" s="2">
        <f>SUM('Team Stats'!J17:K17)</f>
        <v>127</v>
      </c>
      <c r="D33" s="2">
        <f>'Team Stats'!I17</f>
        <v>7</v>
      </c>
      <c r="E33" s="2">
        <f t="shared" si="0"/>
        <v>3</v>
      </c>
      <c r="F33" s="2">
        <f t="shared" si="1"/>
        <v>8</v>
      </c>
      <c r="G33" s="2">
        <f>SUM(IP!S377:S401,IP!V377:V401)</f>
        <v>0</v>
      </c>
      <c r="H33" s="2">
        <f t="shared" si="2"/>
        <v>0</v>
      </c>
      <c r="I33" s="17">
        <f t="shared" si="3"/>
        <v>25</v>
      </c>
    </row>
  </sheetData>
  <autoFilter ref="A5:I5">
    <sortState ref="A6:I33">
      <sortCondition ref="A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61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9.66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4</v>
      </c>
      <c r="I2" s="2">
        <f>'Weekly Stats'!I2*'Pts Per'!D$2</f>
        <v>0</v>
      </c>
      <c r="J2" s="2">
        <f>'Weekly Stats'!J2*'Pts Per'!E$2</f>
        <v>4.3600000000000003</v>
      </c>
      <c r="K2" s="2">
        <f>'Weekly Stats'!K2*'Pts Per'!F$2</f>
        <v>0</v>
      </c>
      <c r="L2" s="2">
        <f>'Weekly Stats'!L2*'Pts Per'!G$2</f>
        <v>1.3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3.7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1.4000000000000001</v>
      </c>
      <c r="M4" s="2">
        <f>'Weekly Stats'!M4*'Pts Per'!H$2</f>
        <v>0</v>
      </c>
      <c r="N4" s="2">
        <f>'Weekly Stats'!N4*'Pts Per'!I$2</f>
        <v>0.5</v>
      </c>
      <c r="O4" s="2">
        <f>'Weekly Stats'!O4*'Pts Per'!J$2</f>
        <v>0</v>
      </c>
      <c r="P4" s="2">
        <f>'Weekly Stats'!P4*'Pts Per'!K$2</f>
        <v>1.8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0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21.9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7.3000000000000007</v>
      </c>
      <c r="M5" s="2">
        <f>'Weekly Stats'!M5*'Pts Per'!H$2</f>
        <v>0</v>
      </c>
      <c r="N5" s="2">
        <f>'Weekly Stats'!N5*'Pts Per'!I$2</f>
        <v>1</v>
      </c>
      <c r="O5" s="2">
        <f>'Weekly Stats'!O5*'Pts Per'!J$2</f>
        <v>0</v>
      </c>
      <c r="P5" s="2">
        <f>'Weekly Stats'!P5*'Pts Per'!K$2</f>
        <v>7.2</v>
      </c>
      <c r="Q5" s="2">
        <f>'Weekly Stats'!Q5*'Pts Per'!L$2</f>
        <v>0</v>
      </c>
      <c r="R5" s="2">
        <f>'Weekly Stats'!R5*'Pts Per'!M$2</f>
        <v>6.4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0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0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0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0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11.600000000000001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5.6000000000000005</v>
      </c>
      <c r="M8" s="2">
        <f>'Weekly Stats'!M8*'Pts Per'!H$2</f>
        <v>6</v>
      </c>
      <c r="N8" s="2">
        <f>'Weekly Stats'!N8*'Pts Per'!I$2</f>
        <v>0</v>
      </c>
      <c r="O8" s="2">
        <f>'Weekly Stats'!O8*'Pts Per'!J$2</f>
        <v>0</v>
      </c>
      <c r="P8" s="2">
        <f>'Weekly Stats'!P8*'Pts Per'!K$2</f>
        <v>0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8.4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0.5</v>
      </c>
      <c r="O9" s="2">
        <f>'Weekly Stats'!O9*'Pts Per'!J$2</f>
        <v>6</v>
      </c>
      <c r="P9" s="2">
        <f>'Weekly Stats'!P9*'Pts Per'!K$2</f>
        <v>1.9000000000000001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1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1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0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0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0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0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5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2</v>
      </c>
      <c r="AD25" s="2">
        <f>'Weekly Stats'!AD25*'Pts Per'!Y$2</f>
        <v>0</v>
      </c>
      <c r="AE25" s="2">
        <f>'Weekly Stats'!AE25*'Pts Per'!Z$2</f>
        <v>3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8.08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0</v>
      </c>
      <c r="I27" s="2">
        <f>'Weekly Stats'!I27*'Pts Per'!D$2</f>
        <v>0</v>
      </c>
      <c r="J27" s="2">
        <f>'Weekly Stats'!J27*'Pts Per'!E$2</f>
        <v>7.88</v>
      </c>
      <c r="K27" s="2">
        <f>'Weekly Stats'!K27*'Pts Per'!F$2</f>
        <v>0</v>
      </c>
      <c r="L27" s="2">
        <f>'Weekly Stats'!L27*'Pts Per'!G$2</f>
        <v>0.2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0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0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14.8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4.3</v>
      </c>
      <c r="M29" s="2">
        <f>'Weekly Stats'!M29*'Pts Per'!H$2</f>
        <v>6</v>
      </c>
      <c r="N29" s="2">
        <f>'Weekly Stats'!N29*'Pts Per'!I$2</f>
        <v>1</v>
      </c>
      <c r="O29" s="2">
        <f>'Weekly Stats'!O29*'Pts Per'!J$2</f>
        <v>0</v>
      </c>
      <c r="P29" s="2">
        <f>'Weekly Stats'!P29*'Pts Per'!K$2</f>
        <v>3.5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2.5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0.60000000000000009</v>
      </c>
      <c r="M30" s="2">
        <f>'Weekly Stats'!M30*'Pts Per'!H$2</f>
        <v>0</v>
      </c>
      <c r="N30" s="2">
        <f>'Weekly Stats'!N30*'Pts Per'!I$2</f>
        <v>1</v>
      </c>
      <c r="O30" s="2">
        <f>'Weekly Stats'!O30*'Pts Per'!J$2</f>
        <v>0</v>
      </c>
      <c r="P30" s="2">
        <f>'Weekly Stats'!P30*'Pts Per'!K$2</f>
        <v>0.9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0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0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4.5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4.5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0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3.5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0.5</v>
      </c>
      <c r="O33" s="2">
        <f>'Weekly Stats'!O33*'Pts Per'!J$2</f>
        <v>0</v>
      </c>
      <c r="P33" s="2">
        <f>'Weekly Stats'!P33*'Pts Per'!K$2</f>
        <v>3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8.3000000000000007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0.5</v>
      </c>
      <c r="O34" s="2">
        <f>'Weekly Stats'!O34*'Pts Per'!J$2</f>
        <v>0</v>
      </c>
      <c r="P34" s="2">
        <f>'Weekly Stats'!P34*'Pts Per'!K$2</f>
        <v>7.8000000000000007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6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1.5</v>
      </c>
      <c r="O37" s="2">
        <f>'Weekly Stats'!O37*'Pts Per'!J$2</f>
        <v>0</v>
      </c>
      <c r="P37" s="2">
        <f>'Weekly Stats'!P37*'Pts Per'!K$2</f>
        <v>4.5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2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2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0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0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0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4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1</v>
      </c>
      <c r="AD50" s="2">
        <f>'Weekly Stats'!AD50*'Pts Per'!Y$2</f>
        <v>0</v>
      </c>
      <c r="AE50" s="2">
        <f>'Weekly Stats'!AE50*'Pts Per'!Z$2</f>
        <v>3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1.08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0</v>
      </c>
      <c r="I52" s="2">
        <f>'Weekly Stats'!I52*'Pts Per'!D$2</f>
        <v>0</v>
      </c>
      <c r="J52" s="2">
        <f>'Weekly Stats'!J52*'Pts Per'!E$2</f>
        <v>1.08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64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34</v>
      </c>
      <c r="M54" s="2">
        <f>'Weekly Stats'!M54*'Pts Per'!H$2</f>
        <v>30</v>
      </c>
      <c r="N54" s="2">
        <f>'Weekly Stats'!N54*'Pts Per'!I$2</f>
        <v>0</v>
      </c>
      <c r="O54" s="2">
        <f>'Weekly Stats'!O54*'Pts Per'!J$2</f>
        <v>0</v>
      </c>
      <c r="P54" s="2">
        <f>'Weekly Stats'!P54*'Pts Per'!K$2</f>
        <v>0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0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</v>
      </c>
      <c r="O55" s="2">
        <f>'Weekly Stats'!O55*'Pts Per'!J$2</f>
        <v>0</v>
      </c>
      <c r="P55" s="2">
        <f>'Weekly Stats'!P55*'Pts Per'!K$2</f>
        <v>0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2.5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2.5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2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0.5</v>
      </c>
      <c r="O58" s="2">
        <f>'Weekly Stats'!O58*'Pts Per'!J$2</f>
        <v>0</v>
      </c>
      <c r="P58" s="2">
        <f>'Weekly Stats'!P58*'Pts Per'!K$2</f>
        <v>1.5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1.7000000000000002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0.5</v>
      </c>
      <c r="O59" s="2">
        <f>'Weekly Stats'!O59*'Pts Per'!J$2</f>
        <v>0</v>
      </c>
      <c r="P59" s="2">
        <f>'Weekly Stats'!P59*'Pts Per'!K$2</f>
        <v>1.2000000000000002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0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0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1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1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0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0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1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1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0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0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2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2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0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0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5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5</v>
      </c>
      <c r="AD75" s="2">
        <f>'Weekly Stats'!AD75*'Pts Per'!Y$2</f>
        <v>0</v>
      </c>
      <c r="AE75" s="2">
        <f>'Weekly Stats'!AE75*'Pts Per'!Z$2</f>
        <v>0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12.02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8</v>
      </c>
      <c r="I77" s="2">
        <f>'Weekly Stats'!I77*'Pts Per'!D$2</f>
        <v>-2</v>
      </c>
      <c r="J77" s="2">
        <f>'Weekly Stats'!J77*'Pts Per'!E$2</f>
        <v>4.92</v>
      </c>
      <c r="K77" s="2">
        <f>'Weekly Stats'!K77*'Pts Per'!F$2</f>
        <v>0</v>
      </c>
      <c r="L77" s="2">
        <f>'Weekly Stats'!L77*'Pts Per'!G$2</f>
        <v>1.1000000000000001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0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0</v>
      </c>
      <c r="M79" s="2">
        <f>'Weekly Stats'!M79*'Pts Per'!H$2</f>
        <v>0</v>
      </c>
      <c r="N79" s="2">
        <f>'Weekly Stats'!N79*'Pts Per'!I$2</f>
        <v>0</v>
      </c>
      <c r="O79" s="2">
        <f>'Weekly Stats'!O79*'Pts Per'!J$2</f>
        <v>0</v>
      </c>
      <c r="P79" s="2">
        <f>'Weekly Stats'!P79*'Pts Per'!K$2</f>
        <v>0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0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9.6999999999999993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3.7</v>
      </c>
      <c r="M80" s="2">
        <f>'Weekly Stats'!M80*'Pts Per'!H$2</f>
        <v>0</v>
      </c>
      <c r="N80" s="2">
        <f>'Weekly Stats'!N80*'Pts Per'!I$2</f>
        <v>0.5</v>
      </c>
      <c r="O80" s="2">
        <f>'Weekly Stats'!O80*'Pts Per'!J$2</f>
        <v>0</v>
      </c>
      <c r="P80" s="2">
        <f>'Weekly Stats'!P80*'Pts Per'!K$2</f>
        <v>1.3</v>
      </c>
      <c r="Q80" s="2">
        <f>'Weekly Stats'!Q80*'Pts Per'!L$2</f>
        <v>0</v>
      </c>
      <c r="R80" s="2">
        <f>'Weekly Stats'!R80*'Pts Per'!M$2</f>
        <v>4.2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5.2000000000000011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1.4000000000000001</v>
      </c>
      <c r="M81" s="2">
        <f>'Weekly Stats'!M81*'Pts Per'!H$2</f>
        <v>0</v>
      </c>
      <c r="N81" s="2">
        <f>'Weekly Stats'!N81*'Pts Per'!I$2</f>
        <v>1</v>
      </c>
      <c r="O81" s="2">
        <f>'Weekly Stats'!O81*'Pts Per'!J$2</f>
        <v>0</v>
      </c>
      <c r="P81" s="2">
        <f>'Weekly Stats'!P81*'Pts Per'!K$2</f>
        <v>2.8000000000000003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1.3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1.3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7.1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0.5</v>
      </c>
      <c r="O83" s="2">
        <f>'Weekly Stats'!O83*'Pts Per'!J$2</f>
        <v>6</v>
      </c>
      <c r="P83" s="2">
        <f>'Weekly Stats'!P83*'Pts Per'!K$2</f>
        <v>0.60000000000000009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14.100000000000001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0.5</v>
      </c>
      <c r="O84" s="2">
        <f>'Weekly Stats'!O84*'Pts Per'!J$2</f>
        <v>6</v>
      </c>
      <c r="P84" s="2">
        <f>'Weekly Stats'!P84*'Pts Per'!K$2</f>
        <v>7.6000000000000005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1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1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1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1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0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0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1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1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1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1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2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2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2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0</v>
      </c>
      <c r="Y96" s="2">
        <f>'Weekly Stats'!Y96*'Pts Per'!T$2</f>
        <v>2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0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0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2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2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6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3</v>
      </c>
      <c r="AD100" s="2">
        <f>'Weekly Stats'!AD100*'Pts Per'!Y$2</f>
        <v>0</v>
      </c>
      <c r="AE100" s="2">
        <f>'Weekly Stats'!AE100*'Pts Per'!Z$2</f>
        <v>3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14.86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8</v>
      </c>
      <c r="I102" s="2">
        <f>'Weekly Stats'!I102*'Pts Per'!D$2</f>
        <v>-4</v>
      </c>
      <c r="J102" s="2">
        <f>'Weekly Stats'!J102*'Pts Per'!E$2</f>
        <v>9.16</v>
      </c>
      <c r="K102" s="2">
        <f>'Weekly Stats'!K102*'Pts Per'!F$2</f>
        <v>0</v>
      </c>
      <c r="L102" s="2">
        <f>'Weekly Stats'!L102*'Pts Per'!G$2</f>
        <v>1.7000000000000002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18.600000000000001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0.60000000000000009</v>
      </c>
      <c r="M104" s="2">
        <f>'Weekly Stats'!M104*'Pts Per'!H$2</f>
        <v>0</v>
      </c>
      <c r="N104" s="2">
        <f>'Weekly Stats'!N104*'Pts Per'!I$2</f>
        <v>2</v>
      </c>
      <c r="O104" s="2">
        <f>'Weekly Stats'!O104*'Pts Per'!J$2</f>
        <v>6</v>
      </c>
      <c r="P104" s="2">
        <f>'Weekly Stats'!P104*'Pts Per'!K$2</f>
        <v>10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19.5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0.8</v>
      </c>
      <c r="M105" s="2">
        <f>'Weekly Stats'!M105*'Pts Per'!H$2</f>
        <v>6</v>
      </c>
      <c r="N105" s="2">
        <f>'Weekly Stats'!N105*'Pts Per'!I$2</f>
        <v>0.5</v>
      </c>
      <c r="O105" s="2">
        <f>'Weekly Stats'!O105*'Pts Per'!J$2</f>
        <v>0</v>
      </c>
      <c r="P105" s="2">
        <f>'Weekly Stats'!P105*'Pts Per'!K$2</f>
        <v>2.9000000000000004</v>
      </c>
      <c r="Q105" s="2">
        <f>'Weekly Stats'!Q105*'Pts Per'!L$2</f>
        <v>0</v>
      </c>
      <c r="R105" s="2">
        <f>'Weekly Stats'!R105*'Pts Per'!M$2</f>
        <v>9.3000000000000007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0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7.7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2.5</v>
      </c>
      <c r="M108" s="2">
        <f>'Weekly Stats'!M108*'Pts Per'!H$2</f>
        <v>0</v>
      </c>
      <c r="N108" s="2">
        <f>'Weekly Stats'!N108*'Pts Per'!I$2</f>
        <v>1</v>
      </c>
      <c r="O108" s="2">
        <f>'Weekly Stats'!O108*'Pts Per'!J$2</f>
        <v>0</v>
      </c>
      <c r="P108" s="2">
        <f>'Weekly Stats'!P108*'Pts Per'!K$2</f>
        <v>4.2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12.3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0.5</v>
      </c>
      <c r="O109" s="2">
        <f>'Weekly Stats'!O109*'Pts Per'!J$2</f>
        <v>6</v>
      </c>
      <c r="P109" s="2">
        <f>'Weekly Stats'!P109*'Pts Per'!K$2</f>
        <v>5.8000000000000007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0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</v>
      </c>
      <c r="O112" s="2">
        <f>'Weekly Stats'!O112*'Pts Per'!J$2</f>
        <v>0</v>
      </c>
      <c r="P112" s="2">
        <f>'Weekly Stats'!P112*'Pts Per'!K$2</f>
        <v>0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0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0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0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0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2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2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6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3</v>
      </c>
      <c r="AD125" s="2">
        <f>'Weekly Stats'!AD125*'Pts Per'!Y$2</f>
        <v>0</v>
      </c>
      <c r="AE125" s="2">
        <f>'Weekly Stats'!AE125*'Pts Per'!Z$2</f>
        <v>3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9.0400000000000009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4</v>
      </c>
      <c r="I127" s="2">
        <f>'Weekly Stats'!I127*'Pts Per'!D$2</f>
        <v>-4</v>
      </c>
      <c r="J127" s="2">
        <f>'Weekly Stats'!J127*'Pts Per'!E$2</f>
        <v>9.0400000000000009</v>
      </c>
      <c r="K127" s="2">
        <f>'Weekly Stats'!K127*'Pts Per'!F$2</f>
        <v>0</v>
      </c>
      <c r="L127" s="2">
        <f>'Weekly Stats'!L127*'Pts Per'!G$2</f>
        <v>0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8.4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2.4000000000000004</v>
      </c>
      <c r="M129" s="2">
        <f>'Weekly Stats'!M129*'Pts Per'!H$2</f>
        <v>6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0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</v>
      </c>
      <c r="O130" s="2">
        <f>'Weekly Stats'!O130*'Pts Per'!J$2</f>
        <v>0</v>
      </c>
      <c r="P130" s="2">
        <f>'Weekly Stats'!P130*'Pts Per'!K$2</f>
        <v>0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9.9000000000000021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9.6000000000000014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0.30000000000000004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18.399999999999999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1.5</v>
      </c>
      <c r="O133" s="2">
        <f>'Weekly Stats'!O133*'Pts Per'!J$2</f>
        <v>6</v>
      </c>
      <c r="P133" s="2">
        <f>'Weekly Stats'!P133*'Pts Per'!K$2</f>
        <v>10.9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4.6000000000000005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0.5</v>
      </c>
      <c r="O134" s="2">
        <f>'Weekly Stats'!O134*'Pts Per'!J$2</f>
        <v>0</v>
      </c>
      <c r="P134" s="2">
        <f>'Weekly Stats'!P134*'Pts Per'!K$2</f>
        <v>4.1000000000000005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9.1000000000000014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1.5</v>
      </c>
      <c r="O137" s="2">
        <f>'Weekly Stats'!O137*'Pts Per'!J$2</f>
        <v>0</v>
      </c>
      <c r="P137" s="2">
        <f>'Weekly Stats'!P137*'Pts Per'!K$2</f>
        <v>7.6000000000000005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0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0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0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0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1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1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1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1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0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0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0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2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2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3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3</v>
      </c>
      <c r="AD150" s="2">
        <f>'Weekly Stats'!AD150*'Pts Per'!Y$2</f>
        <v>0</v>
      </c>
      <c r="AE150" s="2">
        <f>'Weekly Stats'!AE150*'Pts Per'!Z$2</f>
        <v>0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0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0</v>
      </c>
      <c r="I152" s="2">
        <f>'Weekly Stats'!I152*'Pts Per'!D$2</f>
        <v>0</v>
      </c>
      <c r="J152" s="2">
        <f>'Weekly Stats'!J152*'Pts Per'!E$2</f>
        <v>0</v>
      </c>
      <c r="K152" s="2">
        <f>'Weekly Stats'!K152*'Pts Per'!F$2</f>
        <v>0</v>
      </c>
      <c r="L152" s="2">
        <f>'Weekly Stats'!L152*'Pts Per'!G$2</f>
        <v>0</v>
      </c>
      <c r="M152" s="2">
        <f>'Weekly Stats'!M152*'Pts Per'!H$2</f>
        <v>0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22.8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4</v>
      </c>
      <c r="I153" s="2">
        <f>'Weekly Stats'!I153*'Pts Per'!D$2</f>
        <v>-2</v>
      </c>
      <c r="J153" s="2">
        <f>'Weekly Stats'!J153*'Pts Per'!E$2</f>
        <v>3.2</v>
      </c>
      <c r="K153" s="2">
        <f>'Weekly Stats'!K153*'Pts Per'!F$2</f>
        <v>0</v>
      </c>
      <c r="L153" s="2">
        <f>'Weekly Stats'!L153*'Pts Per'!G$2</f>
        <v>11.600000000000001</v>
      </c>
      <c r="M153" s="2">
        <f>'Weekly Stats'!M153*'Pts Per'!H$2</f>
        <v>6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2.2999999999999998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0.5</v>
      </c>
      <c r="O154" s="2">
        <f>'Weekly Stats'!O154*'Pts Per'!J$2</f>
        <v>0</v>
      </c>
      <c r="P154" s="2">
        <f>'Weekly Stats'!P154*'Pts Per'!K$2</f>
        <v>1.8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0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</v>
      </c>
      <c r="O155" s="2">
        <f>'Weekly Stats'!O155*'Pts Per'!J$2</f>
        <v>0</v>
      </c>
      <c r="P155" s="2">
        <f>'Weekly Stats'!P155*'Pts Per'!K$2</f>
        <v>0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8.1999999999999993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0.5</v>
      </c>
      <c r="O158" s="2">
        <f>'Weekly Stats'!O158*'Pts Per'!J$2</f>
        <v>6</v>
      </c>
      <c r="P158" s="2">
        <f>'Weekly Stats'!P158*'Pts Per'!K$2</f>
        <v>1.7000000000000002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15.200000000000001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9.2000000000000011</v>
      </c>
      <c r="M159" s="2">
        <f>'Weekly Stats'!M159*'Pts Per'!H$2</f>
        <v>6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10.100000000000001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0</v>
      </c>
      <c r="M160" s="2">
        <f>'Weekly Stats'!M160*'Pts Per'!H$2</f>
        <v>0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10.100000000000001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0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0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5.5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1</v>
      </c>
      <c r="O162" s="2">
        <f>'Weekly Stats'!O162*'Pts Per'!J$2</f>
        <v>0</v>
      </c>
      <c r="P162" s="2">
        <f>'Weekly Stats'!P162*'Pts Per'!K$2</f>
        <v>4.5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0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0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0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0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3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3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14.12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8</v>
      </c>
      <c r="I177" s="2">
        <f>'Weekly Stats'!I177*'Pts Per'!D$2</f>
        <v>-2</v>
      </c>
      <c r="J177" s="2">
        <f>'Weekly Stats'!J177*'Pts Per'!E$2</f>
        <v>6.5200000000000005</v>
      </c>
      <c r="K177" s="2">
        <f>'Weekly Stats'!K177*'Pts Per'!F$2</f>
        <v>0</v>
      </c>
      <c r="L177" s="2">
        <f>'Weekly Stats'!L177*'Pts Per'!G$2</f>
        <v>1.6</v>
      </c>
      <c r="M177" s="2">
        <f>'Weekly Stats'!M177*'Pts Per'!H$2</f>
        <v>0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5.7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1.3</v>
      </c>
      <c r="M179" s="2">
        <f>'Weekly Stats'!M179*'Pts Per'!H$2</f>
        <v>0</v>
      </c>
      <c r="N179" s="2">
        <f>'Weekly Stats'!N179*'Pts Per'!I$2</f>
        <v>0</v>
      </c>
      <c r="O179" s="2">
        <f>'Weekly Stats'!O179*'Pts Per'!J$2</f>
        <v>0</v>
      </c>
      <c r="P179" s="2">
        <f>'Weekly Stats'!P179*'Pts Per'!K$2</f>
        <v>0</v>
      </c>
      <c r="Q179" s="2">
        <f>'Weekly Stats'!Q179*'Pts Per'!L$2</f>
        <v>0</v>
      </c>
      <c r="R179" s="2">
        <f>'Weekly Stats'!R179*'Pts Per'!M$2</f>
        <v>4.4000000000000004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0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0</v>
      </c>
      <c r="O180" s="2">
        <f>'Weekly Stats'!O180*'Pts Per'!J$2</f>
        <v>0</v>
      </c>
      <c r="P180" s="2">
        <f>'Weekly Stats'!P180*'Pts Per'!K$2</f>
        <v>0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0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0</v>
      </c>
      <c r="M181" s="2">
        <f>'Weekly Stats'!M181*'Pts Per'!H$2</f>
        <v>0</v>
      </c>
      <c r="N181" s="2">
        <f>'Weekly Stats'!N181*'Pts Per'!I$2</f>
        <v>0</v>
      </c>
      <c r="O181" s="2">
        <f>'Weekly Stats'!O181*'Pts Per'!J$2</f>
        <v>0</v>
      </c>
      <c r="P181" s="2">
        <f>'Weekly Stats'!P181*'Pts Per'!K$2</f>
        <v>0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0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0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24.700000000000003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1</v>
      </c>
      <c r="O183" s="2">
        <f>'Weekly Stats'!O183*'Pts Per'!J$2</f>
        <v>12</v>
      </c>
      <c r="P183" s="2">
        <f>'Weekly Stats'!P183*'Pts Per'!K$2</f>
        <v>11.700000000000001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3.1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0.5</v>
      </c>
      <c r="O184" s="2">
        <f>'Weekly Stats'!O184*'Pts Per'!J$2</f>
        <v>0</v>
      </c>
      <c r="P184" s="2">
        <f>'Weekly Stats'!P184*'Pts Per'!K$2</f>
        <v>2.6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4.5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1</v>
      </c>
      <c r="O187" s="2">
        <f>'Weekly Stats'!O187*'Pts Per'!J$2</f>
        <v>0</v>
      </c>
      <c r="P187" s="2">
        <f>'Weekly Stats'!P187*'Pts Per'!K$2</f>
        <v>2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1.5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1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1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1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1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0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0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1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1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1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1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0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2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2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5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2</v>
      </c>
      <c r="AD200" s="2">
        <f>'Weekly Stats'!AD200*'Pts Per'!Y$2</f>
        <v>0</v>
      </c>
      <c r="AE200" s="2">
        <f>'Weekly Stats'!AE200*'Pts Per'!Z$2</f>
        <v>3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24.32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8</v>
      </c>
      <c r="I202" s="2">
        <f>'Weekly Stats'!I202*'Pts Per'!D$2</f>
        <v>-2</v>
      </c>
      <c r="J202" s="2">
        <f>'Weekly Stats'!J202*'Pts Per'!E$2</f>
        <v>12.32</v>
      </c>
      <c r="K202" s="2">
        <f>'Weekly Stats'!K202*'Pts Per'!F$2</f>
        <v>0</v>
      </c>
      <c r="L202" s="2">
        <f>'Weekly Stats'!L202*'Pts Per'!G$2</f>
        <v>6</v>
      </c>
      <c r="M202" s="2">
        <f>'Weekly Stats'!M202*'Pts Per'!H$2</f>
        <v>0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2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0.9</v>
      </c>
      <c r="M204" s="2">
        <f>'Weekly Stats'!M204*'Pts Per'!H$2</f>
        <v>0</v>
      </c>
      <c r="N204" s="2">
        <f>'Weekly Stats'!N204*'Pts Per'!I$2</f>
        <v>0.5</v>
      </c>
      <c r="O204" s="2">
        <f>'Weekly Stats'!O204*'Pts Per'!J$2</f>
        <v>0</v>
      </c>
      <c r="P204" s="2">
        <f>'Weekly Stats'!P204*'Pts Per'!K$2</f>
        <v>0.60000000000000009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27.3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2</v>
      </c>
      <c r="O205" s="2">
        <f>'Weekly Stats'!O205*'Pts Per'!J$2</f>
        <v>12</v>
      </c>
      <c r="P205" s="2">
        <f>'Weekly Stats'!P205*'Pts Per'!K$2</f>
        <v>13.3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5.5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1</v>
      </c>
      <c r="O208" s="2">
        <f>'Weekly Stats'!O208*'Pts Per'!J$2</f>
        <v>0</v>
      </c>
      <c r="P208" s="2">
        <f>'Weekly Stats'!P208*'Pts Per'!K$2</f>
        <v>4.5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14.4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2</v>
      </c>
      <c r="O209" s="2">
        <f>'Weekly Stats'!O209*'Pts Per'!J$2</f>
        <v>0</v>
      </c>
      <c r="P209" s="2">
        <f>'Weekly Stats'!P209*'Pts Per'!K$2</f>
        <v>12.4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11.600000000000001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7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4.6000000000000005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0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0</v>
      </c>
      <c r="O212" s="2">
        <f>'Weekly Stats'!O212*'Pts Per'!J$2</f>
        <v>0</v>
      </c>
      <c r="P212" s="2">
        <f>'Weekly Stats'!P212*'Pts Per'!K$2</f>
        <v>0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0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0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1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1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1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1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1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1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2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2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1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1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0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0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0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0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8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2</v>
      </c>
      <c r="AD225" s="2">
        <f>'Weekly Stats'!AD225*'Pts Per'!Y$2</f>
        <v>0</v>
      </c>
      <c r="AE225" s="2">
        <f>'Weekly Stats'!AE225*'Pts Per'!Z$2</f>
        <v>6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10.440000000000001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8</v>
      </c>
      <c r="I227" s="2">
        <f>'Weekly Stats'!I227*'Pts Per'!D$2</f>
        <v>-2</v>
      </c>
      <c r="J227" s="2">
        <f>'Weekly Stats'!J227*'Pts Per'!E$2</f>
        <v>4.4400000000000004</v>
      </c>
      <c r="K227" s="2">
        <f>'Weekly Stats'!K227*'Pts Per'!F$2</f>
        <v>0</v>
      </c>
      <c r="L227" s="2">
        <f>'Weekly Stats'!L227*'Pts Per'!G$2</f>
        <v>0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22.8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7.3000000000000007</v>
      </c>
      <c r="M229" s="2">
        <f>'Weekly Stats'!M229*'Pts Per'!H$2</f>
        <v>6</v>
      </c>
      <c r="N229" s="2">
        <f>'Weekly Stats'!N229*'Pts Per'!I$2</f>
        <v>1</v>
      </c>
      <c r="O229" s="2">
        <f>'Weekly Stats'!O229*'Pts Per'!J$2</f>
        <v>6</v>
      </c>
      <c r="P229" s="2">
        <f>'Weekly Stats'!P229*'Pts Per'!K$2</f>
        <v>2.5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0.5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0.5</v>
      </c>
      <c r="O230" s="2">
        <f>'Weekly Stats'!O230*'Pts Per'!J$2</f>
        <v>0</v>
      </c>
      <c r="P230" s="2">
        <f>'Weekly Stats'!P230*'Pts Per'!K$2</f>
        <v>0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7.2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7.2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1.4000000000000001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0</v>
      </c>
      <c r="O233" s="2">
        <f>'Weekly Stats'!O233*'Pts Per'!J$2</f>
        <v>0</v>
      </c>
      <c r="P233" s="2">
        <f>'Weekly Stats'!P233*'Pts Per'!K$2</f>
        <v>0</v>
      </c>
      <c r="Q233" s="2">
        <f>'Weekly Stats'!Q233*'Pts Per'!L$2</f>
        <v>0</v>
      </c>
      <c r="R233" s="2">
        <f>'Weekly Stats'!R233*'Pts Per'!M$2</f>
        <v>1.4000000000000001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13.5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0.5</v>
      </c>
      <c r="O234" s="2">
        <f>'Weekly Stats'!O234*'Pts Per'!J$2</f>
        <v>6</v>
      </c>
      <c r="P234" s="2">
        <f>'Weekly Stats'!P234*'Pts Per'!K$2</f>
        <v>3.9000000000000004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3.1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5.7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1</v>
      </c>
      <c r="O235" s="2">
        <f>'Weekly Stats'!O235*'Pts Per'!J$2</f>
        <v>0</v>
      </c>
      <c r="P235" s="2">
        <f>'Weekly Stats'!P235*'Pts Per'!K$2</f>
        <v>4.7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0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0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0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0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0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0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2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2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3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3</v>
      </c>
      <c r="AD250" s="2">
        <f>'Weekly Stats'!AD250*'Pts Per'!Y$2</f>
        <v>0</v>
      </c>
      <c r="AE250" s="2">
        <f>'Weekly Stats'!AE250*'Pts Per'!Z$2</f>
        <v>0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-3.4400000000000004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0</v>
      </c>
      <c r="I252" s="2">
        <f>'Weekly Stats'!I252*'Pts Per'!D$2</f>
        <v>-6</v>
      </c>
      <c r="J252" s="2">
        <f>'Weekly Stats'!J252*'Pts Per'!E$2</f>
        <v>1.76</v>
      </c>
      <c r="K252" s="2">
        <f>'Weekly Stats'!K252*'Pts Per'!F$2</f>
        <v>0</v>
      </c>
      <c r="L252" s="2">
        <f>'Weekly Stats'!L252*'Pts Per'!G$2</f>
        <v>0.8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15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7.5</v>
      </c>
      <c r="M254" s="2">
        <f>'Weekly Stats'!M254*'Pts Per'!H$2</f>
        <v>6</v>
      </c>
      <c r="N254" s="2">
        <f>'Weekly Stats'!N254*'Pts Per'!I$2</f>
        <v>0.5</v>
      </c>
      <c r="O254" s="2">
        <f>'Weekly Stats'!O254*'Pts Per'!J$2</f>
        <v>0</v>
      </c>
      <c r="P254" s="2">
        <f>'Weekly Stats'!P254*'Pts Per'!K$2</f>
        <v>1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15.9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15.9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0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0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0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0</v>
      </c>
      <c r="O258" s="2">
        <f>'Weekly Stats'!O258*'Pts Per'!J$2</f>
        <v>0</v>
      </c>
      <c r="P258" s="2">
        <f>'Weekly Stats'!P258*'Pts Per'!K$2</f>
        <v>0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4.4000000000000004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1</v>
      </c>
      <c r="O259" s="2">
        <f>'Weekly Stats'!O259*'Pts Per'!J$2</f>
        <v>0</v>
      </c>
      <c r="P259" s="2">
        <f>'Weekly Stats'!P259*'Pts Per'!K$2</f>
        <v>3.4000000000000004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0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0</v>
      </c>
      <c r="O262" s="2">
        <f>'Weekly Stats'!O262*'Pts Per'!J$2</f>
        <v>0</v>
      </c>
      <c r="P262" s="2">
        <f>'Weekly Stats'!P262*'Pts Per'!K$2</f>
        <v>0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0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0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0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0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0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0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1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1</v>
      </c>
      <c r="AD275" s="2">
        <f>'Weekly Stats'!AD275*'Pts Per'!Y$2</f>
        <v>0</v>
      </c>
      <c r="AE275" s="2">
        <f>'Weekly Stats'!AE275*'Pts Per'!Z$2</f>
        <v>0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9.3000000000000007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4</v>
      </c>
      <c r="I277" s="2">
        <f>'Weekly Stats'!I277*'Pts Per'!D$2</f>
        <v>0</v>
      </c>
      <c r="J277" s="2">
        <f>'Weekly Stats'!J277*'Pts Per'!E$2</f>
        <v>3</v>
      </c>
      <c r="K277" s="2">
        <f>'Weekly Stats'!K277*'Pts Per'!F$2</f>
        <v>0</v>
      </c>
      <c r="L277" s="2">
        <f>'Weekly Stats'!L277*'Pts Per'!G$2</f>
        <v>2.3000000000000003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11.5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6.9</v>
      </c>
      <c r="M279" s="2">
        <f>'Weekly Stats'!M279*'Pts Per'!H$2</f>
        <v>0</v>
      </c>
      <c r="N279" s="2">
        <f>'Weekly Stats'!N279*'Pts Per'!I$2</f>
        <v>0.5</v>
      </c>
      <c r="O279" s="2">
        <f>'Weekly Stats'!O279*'Pts Per'!J$2</f>
        <v>0</v>
      </c>
      <c r="P279" s="2">
        <f>'Weekly Stats'!P279*'Pts Per'!K$2</f>
        <v>4.1000000000000005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4.7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4.7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0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0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21.4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5.5</v>
      </c>
      <c r="M283" s="2">
        <f>'Weekly Stats'!M283*'Pts Per'!H$2</f>
        <v>6</v>
      </c>
      <c r="N283" s="2">
        <f>'Weekly Stats'!N283*'Pts Per'!I$2</f>
        <v>0.5</v>
      </c>
      <c r="O283" s="2">
        <f>'Weekly Stats'!O283*'Pts Per'!J$2</f>
        <v>6</v>
      </c>
      <c r="P283" s="2">
        <f>'Weekly Stats'!P283*'Pts Per'!K$2</f>
        <v>3.4000000000000004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0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</v>
      </c>
      <c r="O284" s="2">
        <f>'Weekly Stats'!O284*'Pts Per'!J$2</f>
        <v>0</v>
      </c>
      <c r="P284" s="2">
        <f>'Weekly Stats'!P284*'Pts Per'!K$2</f>
        <v>0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6.6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0.60000000000000009</v>
      </c>
      <c r="M285" s="2">
        <f>'Weekly Stats'!M285*'Pts Per'!H$2</f>
        <v>6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0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</v>
      </c>
      <c r="O287" s="2">
        <f>'Weekly Stats'!O287*'Pts Per'!J$2</f>
        <v>0</v>
      </c>
      <c r="P287" s="2">
        <f>'Weekly Stats'!P287*'Pts Per'!K$2</f>
        <v>0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1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1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1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1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1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1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0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0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0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0</v>
      </c>
      <c r="Y297" s="2">
        <f>'Weekly Stats'!Y297*'Pts Per'!T$2</f>
        <v>0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0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0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3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3</v>
      </c>
      <c r="AD300" s="2">
        <f>'Weekly Stats'!AD300*'Pts Per'!Y$2</f>
        <v>0</v>
      </c>
      <c r="AE300" s="2">
        <f>'Weekly Stats'!AE300*'Pts Per'!Z$2</f>
        <v>0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18.12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8</v>
      </c>
      <c r="I302" s="2">
        <f>'Weekly Stats'!I302*'Pts Per'!D$2</f>
        <v>-2</v>
      </c>
      <c r="J302" s="2">
        <f>'Weekly Stats'!J302*'Pts Per'!E$2</f>
        <v>5.12</v>
      </c>
      <c r="K302" s="2">
        <f>'Weekly Stats'!K302*'Pts Per'!F$2</f>
        <v>0</v>
      </c>
      <c r="L302" s="2">
        <f>'Weekly Stats'!L302*'Pts Per'!G$2</f>
        <v>1</v>
      </c>
      <c r="M302" s="2">
        <f>'Weekly Stats'!M302*'Pts Per'!H$2</f>
        <v>6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0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0</v>
      </c>
      <c r="M304" s="2">
        <f>'Weekly Stats'!M304*'Pts Per'!H$2</f>
        <v>0</v>
      </c>
      <c r="N304" s="2">
        <f>'Weekly Stats'!N304*'Pts Per'!I$2</f>
        <v>0</v>
      </c>
      <c r="O304" s="2">
        <f>'Weekly Stats'!O304*'Pts Per'!J$2</f>
        <v>0</v>
      </c>
      <c r="P304" s="2">
        <f>'Weekly Stats'!P304*'Pts Per'!K$2</f>
        <v>0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0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</v>
      </c>
      <c r="O305" s="2">
        <f>'Weekly Stats'!O305*'Pts Per'!J$2</f>
        <v>0</v>
      </c>
      <c r="P305" s="2">
        <f>'Weekly Stats'!P305*'Pts Per'!K$2</f>
        <v>0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2.3000000000000003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2.3000000000000003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0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11.3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5.3000000000000007</v>
      </c>
      <c r="M307" s="2">
        <f>'Weekly Stats'!M307*'Pts Per'!H$2</f>
        <v>6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20.5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3.3000000000000003</v>
      </c>
      <c r="M308" s="2">
        <f>'Weekly Stats'!M308*'Pts Per'!H$2</f>
        <v>0</v>
      </c>
      <c r="N308" s="2">
        <f>'Weekly Stats'!N308*'Pts Per'!I$2</f>
        <v>1</v>
      </c>
      <c r="O308" s="2">
        <f>'Weekly Stats'!O308*'Pts Per'!J$2</f>
        <v>12</v>
      </c>
      <c r="P308" s="2">
        <f>'Weekly Stats'!P308*'Pts Per'!K$2</f>
        <v>4.2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8.8000000000000007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1.5</v>
      </c>
      <c r="O309" s="2">
        <f>'Weekly Stats'!O309*'Pts Per'!J$2</f>
        <v>0</v>
      </c>
      <c r="P309" s="2">
        <f>'Weekly Stats'!P309*'Pts Per'!K$2</f>
        <v>7.3000000000000007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7.2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1.5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5.7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1.8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0.5</v>
      </c>
      <c r="O312" s="2">
        <f>'Weekly Stats'!O312*'Pts Per'!J$2</f>
        <v>0</v>
      </c>
      <c r="P312" s="2">
        <f>'Weekly Stats'!P312*'Pts Per'!K$2</f>
        <v>1.3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0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0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0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0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0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0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1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1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2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2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0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0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4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4</v>
      </c>
      <c r="AD325" s="2">
        <f>'Weekly Stats'!AD325*'Pts Per'!Y$2</f>
        <v>0</v>
      </c>
      <c r="AE325" s="2">
        <f>'Weekly Stats'!AE325*'Pts Per'!Z$2</f>
        <v>0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20.22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8</v>
      </c>
      <c r="I327" s="2">
        <f>'Weekly Stats'!I327*'Pts Per'!D$2</f>
        <v>-2</v>
      </c>
      <c r="J327" s="2">
        <f>'Weekly Stats'!J327*'Pts Per'!E$2</f>
        <v>6.92</v>
      </c>
      <c r="K327" s="2">
        <f>'Weekly Stats'!K327*'Pts Per'!F$2</f>
        <v>0</v>
      </c>
      <c r="L327" s="2">
        <f>'Weekly Stats'!L327*'Pts Per'!G$2</f>
        <v>1.3</v>
      </c>
      <c r="M327" s="2">
        <f>'Weekly Stats'!M327*'Pts Per'!H$2</f>
        <v>6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28.4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5</v>
      </c>
      <c r="M329" s="2">
        <f>'Weekly Stats'!M329*'Pts Per'!H$2</f>
        <v>12</v>
      </c>
      <c r="N329" s="2">
        <f>'Weekly Stats'!N329*'Pts Per'!I$2</f>
        <v>1</v>
      </c>
      <c r="O329" s="2">
        <f>'Weekly Stats'!O329*'Pts Per'!J$2</f>
        <v>6</v>
      </c>
      <c r="P329" s="2">
        <f>'Weekly Stats'!P329*'Pts Per'!K$2</f>
        <v>4.4000000000000004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0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</v>
      </c>
      <c r="O330" s="2">
        <f>'Weekly Stats'!O330*'Pts Per'!J$2</f>
        <v>0</v>
      </c>
      <c r="P330" s="2">
        <f>'Weekly Stats'!P330*'Pts Per'!K$2</f>
        <v>0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11.200000000000001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0</v>
      </c>
      <c r="M331" s="2">
        <f>'Weekly Stats'!M331*'Pts Per'!H$2</f>
        <v>0</v>
      </c>
      <c r="N331" s="2">
        <f>'Weekly Stats'!N331*'Pts Per'!I$2</f>
        <v>0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11.200000000000001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0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6.9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1</v>
      </c>
      <c r="O333" s="2">
        <f>'Weekly Stats'!O333*'Pts Per'!J$2</f>
        <v>0</v>
      </c>
      <c r="P333" s="2">
        <f>'Weekly Stats'!P333*'Pts Per'!K$2</f>
        <v>5.9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7.6000000000000005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1.5</v>
      </c>
      <c r="O334" s="2">
        <f>'Weekly Stats'!O334*'Pts Per'!J$2</f>
        <v>0</v>
      </c>
      <c r="P334" s="2">
        <f>'Weekly Stats'!P334*'Pts Per'!K$2</f>
        <v>6.1000000000000005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7.4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0.5</v>
      </c>
      <c r="O337" s="2">
        <f>'Weekly Stats'!O337*'Pts Per'!J$2</f>
        <v>6</v>
      </c>
      <c r="P337" s="2">
        <f>'Weekly Stats'!P337*'Pts Per'!K$2</f>
        <v>0.9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0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0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0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0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0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0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1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1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2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2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2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2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5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5</v>
      </c>
      <c r="AD350" s="2">
        <f>'Weekly Stats'!AD350*'Pts Per'!Y$2</f>
        <v>0</v>
      </c>
      <c r="AE350" s="2">
        <f>'Weekly Stats'!AE350*'Pts Per'!Z$2</f>
        <v>0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36.72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24</v>
      </c>
      <c r="I352" s="2">
        <f>'Weekly Stats'!I352*'Pts Per'!D$2</f>
        <v>0</v>
      </c>
      <c r="J352" s="2">
        <f>'Weekly Stats'!J352*'Pts Per'!E$2</f>
        <v>12.72</v>
      </c>
      <c r="K352" s="2">
        <f>'Weekly Stats'!K352*'Pts Per'!F$2</f>
        <v>0</v>
      </c>
      <c r="L352" s="2">
        <f>'Weekly Stats'!L352*'Pts Per'!G$2</f>
        <v>0</v>
      </c>
      <c r="M352" s="2">
        <f>'Weekly Stats'!M352*'Pts Per'!H$2</f>
        <v>0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11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1.6</v>
      </c>
      <c r="M355" s="2">
        <f>'Weekly Stats'!M355*'Pts Per'!H$2</f>
        <v>0</v>
      </c>
      <c r="N355" s="2">
        <f>'Weekly Stats'!N355*'Pts Per'!I$2</f>
        <v>0.5</v>
      </c>
      <c r="O355" s="2">
        <f>'Weekly Stats'!O355*'Pts Per'!J$2</f>
        <v>6</v>
      </c>
      <c r="P355" s="2">
        <f>'Weekly Stats'!P355*'Pts Per'!K$2</f>
        <v>2.9000000000000004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5.2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1.7000000000000002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3.5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36.799999999999997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2.5</v>
      </c>
      <c r="O358" s="2">
        <f>'Weekly Stats'!O358*'Pts Per'!J$2</f>
        <v>18</v>
      </c>
      <c r="P358" s="2">
        <f>'Weekly Stats'!P358*'Pts Per'!K$2</f>
        <v>16.3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26.1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1.5</v>
      </c>
      <c r="O359" s="2">
        <f>'Weekly Stats'!O359*'Pts Per'!J$2</f>
        <v>12</v>
      </c>
      <c r="P359" s="2">
        <f>'Weekly Stats'!P359*'Pts Per'!K$2</f>
        <v>12.600000000000001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1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1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3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3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0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0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1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1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6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6</v>
      </c>
      <c r="AD375" s="2">
        <f>'Weekly Stats'!AD375*'Pts Per'!Y$2</f>
        <v>0</v>
      </c>
      <c r="AE375" s="2">
        <f>'Weekly Stats'!AE375*'Pts Per'!Z$2</f>
        <v>0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48.38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8</v>
      </c>
      <c r="I377" s="2">
        <f>'Weekly Stats'!I377*'Pts Per'!D$2</f>
        <v>0</v>
      </c>
      <c r="J377" s="2">
        <f>'Weekly Stats'!J377*'Pts Per'!E$2</f>
        <v>6.48</v>
      </c>
      <c r="K377" s="2">
        <f>'Weekly Stats'!K377*'Pts Per'!F$2</f>
        <v>0</v>
      </c>
      <c r="L377" s="2">
        <f>'Weekly Stats'!L377*'Pts Per'!G$2</f>
        <v>15.9</v>
      </c>
      <c r="M377" s="2">
        <f>'Weekly Stats'!M377*'Pts Per'!H$2</f>
        <v>18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0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</v>
      </c>
      <c r="O379" s="2">
        <f>'Weekly Stats'!O379*'Pts Per'!J$2</f>
        <v>0</v>
      </c>
      <c r="P379" s="2">
        <f>'Weekly Stats'!P379*'Pts Per'!K$2</f>
        <v>0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2.5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0.5</v>
      </c>
      <c r="O380" s="2">
        <f>'Weekly Stats'!O380*'Pts Per'!J$2</f>
        <v>0</v>
      </c>
      <c r="P380" s="2">
        <f>'Weekly Stats'!P380*'Pts Per'!K$2</f>
        <v>2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0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0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0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20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1</v>
      </c>
      <c r="O383" s="2">
        <f>'Weekly Stats'!O383*'Pts Per'!J$2</f>
        <v>12</v>
      </c>
      <c r="P383" s="2">
        <f>'Weekly Stats'!P383*'Pts Per'!K$2</f>
        <v>7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12.600000000000001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1.2000000000000002</v>
      </c>
      <c r="M384" s="2">
        <f>'Weekly Stats'!M384*'Pts Per'!H$2</f>
        <v>0</v>
      </c>
      <c r="N384" s="2">
        <f>'Weekly Stats'!N384*'Pts Per'!I$2</f>
        <v>0.5</v>
      </c>
      <c r="O384" s="2">
        <f>'Weekly Stats'!O384*'Pts Per'!J$2</f>
        <v>0</v>
      </c>
      <c r="P384" s="2">
        <f>'Weekly Stats'!P384*'Pts Per'!K$2</f>
        <v>5.5</v>
      </c>
      <c r="Q384" s="2">
        <f>'Weekly Stats'!Q384*'Pts Per'!L$2</f>
        <v>0</v>
      </c>
      <c r="R384" s="2">
        <f>'Weekly Stats'!R384*'Pts Per'!M$2</f>
        <v>2.1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3.3000000000000003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0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</v>
      </c>
      <c r="M385" s="2">
        <f>'Weekly Stats'!M385*'Pts Per'!H$2</f>
        <v>0</v>
      </c>
      <c r="N385" s="2">
        <f>'Weekly Stats'!N385*'Pts Per'!I$2</f>
        <v>0</v>
      </c>
      <c r="O385" s="2">
        <f>'Weekly Stats'!O385*'Pts Per'!J$2</f>
        <v>0</v>
      </c>
      <c r="P385" s="2">
        <f>'Weekly Stats'!P385*'Pts Per'!K$2</f>
        <v>0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2.2000000000000002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0.5</v>
      </c>
      <c r="O387" s="2">
        <f>'Weekly Stats'!O387*'Pts Per'!J$2</f>
        <v>0</v>
      </c>
      <c r="P387" s="2">
        <f>'Weekly Stats'!P387*'Pts Per'!K$2</f>
        <v>1.7000000000000002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0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0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0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0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1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1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1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1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0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0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0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0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8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2</v>
      </c>
      <c r="Z397" s="2">
        <f>'Weekly Stats'!Z397*'Pts Per'!U$2</f>
        <v>6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2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2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2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2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9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6</v>
      </c>
      <c r="AD400" s="2">
        <f>'Weekly Stats'!AD400*'Pts Per'!Y$2</f>
        <v>0</v>
      </c>
      <c r="AE400" s="2">
        <f>'Weekly Stats'!AE400*'Pts Per'!Z$2</f>
        <v>3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20.080000000000002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12</v>
      </c>
      <c r="I402" s="2">
        <f>'Weekly Stats'!I402*'Pts Per'!D$2</f>
        <v>-4</v>
      </c>
      <c r="J402" s="2">
        <f>'Weekly Stats'!J402*'Pts Per'!E$2</f>
        <v>11.48</v>
      </c>
      <c r="K402" s="2">
        <f>'Weekly Stats'!K402*'Pts Per'!F$2</f>
        <v>0</v>
      </c>
      <c r="L402" s="2">
        <f>'Weekly Stats'!L402*'Pts Per'!G$2</f>
        <v>0.60000000000000009</v>
      </c>
      <c r="M402" s="2">
        <f>'Weekly Stats'!M402*'Pts Per'!H$2</f>
        <v>0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7.1000000000000005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6.1000000000000005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1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3.6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0.5</v>
      </c>
      <c r="O405" s="2">
        <f>'Weekly Stats'!O405*'Pts Per'!J$2</f>
        <v>0</v>
      </c>
      <c r="P405" s="2">
        <f>'Weekly Stats'!P405*'Pts Per'!K$2</f>
        <v>3.1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27.6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-0.70000000000000007</v>
      </c>
      <c r="M408" s="2">
        <f>'Weekly Stats'!M408*'Pts Per'!H$2</f>
        <v>0</v>
      </c>
      <c r="N408" s="2">
        <f>'Weekly Stats'!N408*'Pts Per'!I$2</f>
        <v>2.5</v>
      </c>
      <c r="O408" s="2">
        <f>'Weekly Stats'!O408*'Pts Per'!J$2</f>
        <v>12</v>
      </c>
      <c r="P408" s="2">
        <f>'Weekly Stats'!P408*'Pts Per'!K$2</f>
        <v>13.8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19.200000000000003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-0.60000000000000009</v>
      </c>
      <c r="M409" s="2">
        <f>'Weekly Stats'!M409*'Pts Per'!H$2</f>
        <v>0</v>
      </c>
      <c r="N409" s="2">
        <f>'Weekly Stats'!N409*'Pts Per'!I$2</f>
        <v>2</v>
      </c>
      <c r="O409" s="2">
        <f>'Weekly Stats'!O409*'Pts Per'!J$2</f>
        <v>6</v>
      </c>
      <c r="P409" s="2">
        <f>'Weekly Stats'!P409*'Pts Per'!K$2</f>
        <v>11.8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1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1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0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0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0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0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2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2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1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1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0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0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9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3</v>
      </c>
      <c r="AD425" s="2">
        <f>'Weekly Stats'!AD425*'Pts Per'!Y$2</f>
        <v>0</v>
      </c>
      <c r="AE425" s="2">
        <f>'Weekly Stats'!AE425*'Pts Per'!Z$2</f>
        <v>6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2.96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0</v>
      </c>
      <c r="I427" s="2">
        <f>'Weekly Stats'!I427*'Pts Per'!D$2</f>
        <v>0</v>
      </c>
      <c r="J427" s="2">
        <f>'Weekly Stats'!J427*'Pts Per'!E$2</f>
        <v>2.96</v>
      </c>
      <c r="K427" s="2">
        <f>'Weekly Stats'!K427*'Pts Per'!F$2</f>
        <v>0</v>
      </c>
      <c r="L427" s="2">
        <f>'Weekly Stats'!L427*'Pts Per'!G$2</f>
        <v>0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0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0</v>
      </c>
      <c r="M429" s="2">
        <f>'Weekly Stats'!M429*'Pts Per'!H$2</f>
        <v>0</v>
      </c>
      <c r="N429" s="2">
        <f>'Weekly Stats'!N429*'Pts Per'!I$2</f>
        <v>0</v>
      </c>
      <c r="O429" s="2">
        <f>'Weekly Stats'!O429*'Pts Per'!J$2</f>
        <v>0</v>
      </c>
      <c r="P429" s="2">
        <f>'Weekly Stats'!P429*'Pts Per'!K$2</f>
        <v>0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0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</v>
      </c>
      <c r="O430" s="2">
        <f>'Weekly Stats'!O430*'Pts Per'!J$2</f>
        <v>0</v>
      </c>
      <c r="P430" s="2">
        <f>'Weekly Stats'!P430*'Pts Per'!K$2</f>
        <v>0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22.6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3.8000000000000003</v>
      </c>
      <c r="M431" s="2">
        <f>'Weekly Stats'!M431*'Pts Per'!H$2</f>
        <v>6</v>
      </c>
      <c r="N431" s="2">
        <f>'Weekly Stats'!N431*'Pts Per'!I$2</f>
        <v>1.5</v>
      </c>
      <c r="O431" s="2">
        <f>'Weekly Stats'!O431*'Pts Per'!J$2</f>
        <v>0</v>
      </c>
      <c r="P431" s="2">
        <f>'Weekly Stats'!P431*'Pts Per'!K$2</f>
        <v>2.9000000000000004</v>
      </c>
      <c r="Q431" s="2">
        <f>'Weekly Stats'!Q431*'Pts Per'!L$2</f>
        <v>0</v>
      </c>
      <c r="R431" s="2">
        <f>'Weekly Stats'!R431*'Pts Per'!M$2</f>
        <v>7.4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1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0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0</v>
      </c>
      <c r="O433" s="2">
        <f>'Weekly Stats'!O433*'Pts Per'!J$2</f>
        <v>0</v>
      </c>
      <c r="P433" s="2">
        <f>'Weekly Stats'!P433*'Pts Per'!K$2</f>
        <v>0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5.5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1</v>
      </c>
      <c r="O434" s="2">
        <f>'Weekly Stats'!O434*'Pts Per'!J$2</f>
        <v>0</v>
      </c>
      <c r="P434" s="2">
        <f>'Weekly Stats'!P434*'Pts Per'!K$2</f>
        <v>4.5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0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</v>
      </c>
      <c r="O437" s="2">
        <f>'Weekly Stats'!O437*'Pts Per'!J$2</f>
        <v>0</v>
      </c>
      <c r="P437" s="2">
        <f>'Weekly Stats'!P437*'Pts Per'!K$2</f>
        <v>0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0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0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1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1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0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0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1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1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32.54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12</v>
      </c>
      <c r="I452" s="2">
        <f>'Weekly Stats'!I452*'Pts Per'!D$2</f>
        <v>0</v>
      </c>
      <c r="J452" s="2">
        <f>'Weekly Stats'!J452*'Pts Per'!E$2</f>
        <v>8.84</v>
      </c>
      <c r="K452" s="2">
        <f>'Weekly Stats'!K452*'Pts Per'!F$2</f>
        <v>0</v>
      </c>
      <c r="L452" s="2">
        <f>'Weekly Stats'!L452*'Pts Per'!G$2</f>
        <v>5.7</v>
      </c>
      <c r="M452" s="2">
        <f>'Weekly Stats'!M452*'Pts Per'!H$2</f>
        <v>6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5.3000000000000007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4.1000000000000005</v>
      </c>
      <c r="M454" s="2">
        <f>'Weekly Stats'!M454*'Pts Per'!H$2</f>
        <v>0</v>
      </c>
      <c r="N454" s="2">
        <f>'Weekly Stats'!N454*'Pts Per'!I$2</f>
        <v>0.5</v>
      </c>
      <c r="O454" s="2">
        <f>'Weekly Stats'!O454*'Pts Per'!J$2</f>
        <v>0</v>
      </c>
      <c r="P454" s="2">
        <f>'Weekly Stats'!P454*'Pts Per'!K$2</f>
        <v>0.70000000000000007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5.7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0</v>
      </c>
      <c r="O455" s="2">
        <f>'Weekly Stats'!O455*'Pts Per'!J$2</f>
        <v>0</v>
      </c>
      <c r="P455" s="2">
        <f>'Weekly Stats'!P455*'Pts Per'!K$2</f>
        <v>0</v>
      </c>
      <c r="Q455" s="2">
        <f>'Weekly Stats'!Q455*'Pts Per'!L$2</f>
        <v>0</v>
      </c>
      <c r="R455" s="2">
        <f>'Weekly Stats'!R455*'Pts Per'!M$2</f>
        <v>4.9000000000000004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0.8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0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</v>
      </c>
      <c r="O456" s="2">
        <f>'Weekly Stats'!O456*'Pts Per'!J$2</f>
        <v>0</v>
      </c>
      <c r="P456" s="2">
        <f>'Weekly Stats'!P456*'Pts Per'!K$2</f>
        <v>0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0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0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36.200000000000003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0</v>
      </c>
      <c r="M458" s="2">
        <f>'Weekly Stats'!M458*'Pts Per'!H$2</f>
        <v>6</v>
      </c>
      <c r="N458" s="2">
        <f>'Weekly Stats'!N458*'Pts Per'!I$2</f>
        <v>2</v>
      </c>
      <c r="O458" s="2">
        <f>'Weekly Stats'!O458*'Pts Per'!J$2</f>
        <v>12</v>
      </c>
      <c r="P458" s="2">
        <f>'Weekly Stats'!P458*'Pts Per'!K$2</f>
        <v>16.2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12.7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1.5</v>
      </c>
      <c r="O459" s="2">
        <f>'Weekly Stats'!O459*'Pts Per'!J$2</f>
        <v>6</v>
      </c>
      <c r="P459" s="2">
        <f>'Weekly Stats'!P459*'Pts Per'!K$2</f>
        <v>5.2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1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1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0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0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2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2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0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0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2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2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5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5</v>
      </c>
      <c r="AD475" s="2">
        <f>'Weekly Stats'!AD475*'Pts Per'!Y$2</f>
        <v>0</v>
      </c>
      <c r="AE475" s="2">
        <f>'Weekly Stats'!AE475*'Pts Per'!Z$2</f>
        <v>0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17.96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4</v>
      </c>
      <c r="I477" s="2">
        <f>'Weekly Stats'!I477*'Pts Per'!D$2</f>
        <v>0</v>
      </c>
      <c r="J477" s="2">
        <f>'Weekly Stats'!J477*'Pts Per'!E$2</f>
        <v>5.16</v>
      </c>
      <c r="K477" s="2">
        <f>'Weekly Stats'!K477*'Pts Per'!F$2</f>
        <v>0</v>
      </c>
      <c r="L477" s="2">
        <f>'Weekly Stats'!L477*'Pts Per'!G$2</f>
        <v>2.8000000000000003</v>
      </c>
      <c r="M477" s="2">
        <f>'Weekly Stats'!M477*'Pts Per'!H$2</f>
        <v>6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25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11.3</v>
      </c>
      <c r="M479" s="2">
        <f>'Weekly Stats'!M479*'Pts Per'!H$2</f>
        <v>12</v>
      </c>
      <c r="N479" s="2">
        <f>'Weekly Stats'!N479*'Pts Per'!I$2</f>
        <v>0.5</v>
      </c>
      <c r="O479" s="2">
        <f>'Weekly Stats'!O479*'Pts Per'!J$2</f>
        <v>0</v>
      </c>
      <c r="P479" s="2">
        <f>'Weekly Stats'!P479*'Pts Per'!K$2</f>
        <v>1.2000000000000002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0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0</v>
      </c>
      <c r="O480" s="2">
        <f>'Weekly Stats'!O480*'Pts Per'!J$2</f>
        <v>0</v>
      </c>
      <c r="P480" s="2">
        <f>'Weekly Stats'!P480*'Pts Per'!K$2</f>
        <v>0</v>
      </c>
      <c r="Q480" s="2">
        <f>'Weekly Stats'!Q480*'Pts Per'!L$2</f>
        <v>0</v>
      </c>
      <c r="R480" s="2">
        <f>'Weekly Stats'!R480*'Pts Per'!M$2</f>
        <v>0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0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0</v>
      </c>
      <c r="N481" s="2">
        <f>'Weekly Stats'!N481*'Pts Per'!I$2</f>
        <v>0</v>
      </c>
      <c r="O481" s="2">
        <f>'Weekly Stats'!O481*'Pts Per'!J$2</f>
        <v>0</v>
      </c>
      <c r="P481" s="2">
        <f>'Weekly Stats'!P481*'Pts Per'!K$2</f>
        <v>0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4.1000000000000005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4.1000000000000005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9.8000000000000007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0.5</v>
      </c>
      <c r="O483" s="2">
        <f>'Weekly Stats'!O483*'Pts Per'!J$2</f>
        <v>6</v>
      </c>
      <c r="P483" s="2">
        <f>'Weekly Stats'!P483*'Pts Per'!K$2</f>
        <v>3.3000000000000003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2.7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0.5</v>
      </c>
      <c r="O484" s="2">
        <f>'Weekly Stats'!O484*'Pts Per'!J$2</f>
        <v>0</v>
      </c>
      <c r="P484" s="2">
        <f>'Weekly Stats'!P484*'Pts Per'!K$2</f>
        <v>1.7000000000000002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0.5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8.6999999999999993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2</v>
      </c>
      <c r="O487" s="2">
        <f>'Weekly Stats'!O487*'Pts Per'!J$2</f>
        <v>0</v>
      </c>
      <c r="P487" s="2">
        <f>'Weekly Stats'!P487*'Pts Per'!K$2</f>
        <v>6.7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0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0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0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0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0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0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0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0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0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0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5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5</v>
      </c>
      <c r="AD500" s="2">
        <f>'Weekly Stats'!AD500*'Pts Per'!Y$2</f>
        <v>0</v>
      </c>
      <c r="AE500" s="2">
        <f>'Weekly Stats'!AE500*'Pts Per'!Z$2</f>
        <v>0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5.96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0</v>
      </c>
      <c r="I502" s="2">
        <f>'Weekly Stats'!I502*'Pts Per'!D$2</f>
        <v>0</v>
      </c>
      <c r="J502" s="2">
        <f>'Weekly Stats'!J502*'Pts Per'!E$2</f>
        <v>4.16</v>
      </c>
      <c r="K502" s="2">
        <f>'Weekly Stats'!K502*'Pts Per'!F$2</f>
        <v>0</v>
      </c>
      <c r="L502" s="2">
        <f>'Weekly Stats'!L502*'Pts Per'!G$2</f>
        <v>1.8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36.700000000000003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16.900000000000002</v>
      </c>
      <c r="M504" s="2">
        <f>'Weekly Stats'!M504*'Pts Per'!H$2</f>
        <v>18</v>
      </c>
      <c r="N504" s="2">
        <f>'Weekly Stats'!N504*'Pts Per'!I$2</f>
        <v>0.5</v>
      </c>
      <c r="O504" s="2">
        <f>'Weekly Stats'!O504*'Pts Per'!J$2</f>
        <v>0</v>
      </c>
      <c r="P504" s="2">
        <f>'Weekly Stats'!P504*'Pts Per'!K$2</f>
        <v>1.3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4.4000000000000004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1</v>
      </c>
      <c r="O505" s="2">
        <f>'Weekly Stats'!O505*'Pts Per'!J$2</f>
        <v>0</v>
      </c>
      <c r="P505" s="2">
        <f>'Weekly Stats'!P505*'Pts Per'!K$2</f>
        <v>3.4000000000000004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0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0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0.5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0.5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0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0</v>
      </c>
      <c r="O508" s="2">
        <f>'Weekly Stats'!O508*'Pts Per'!J$2</f>
        <v>0</v>
      </c>
      <c r="P508" s="2">
        <f>'Weekly Stats'!P508*'Pts Per'!K$2</f>
        <v>0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3.3000000000000003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0.5</v>
      </c>
      <c r="O509" s="2">
        <f>'Weekly Stats'!O509*'Pts Per'!J$2</f>
        <v>0</v>
      </c>
      <c r="P509" s="2">
        <f>'Weekly Stats'!P509*'Pts Per'!K$2</f>
        <v>2.8000000000000003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5.3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4.3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1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3.4000000000000004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0.5</v>
      </c>
      <c r="O512" s="2">
        <f>'Weekly Stats'!O512*'Pts Per'!J$2</f>
        <v>0</v>
      </c>
      <c r="P512" s="2">
        <f>'Weekly Stats'!P512*'Pts Per'!K$2</f>
        <v>2.9000000000000004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1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1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1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1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0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0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1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1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6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3</v>
      </c>
      <c r="AD525" s="2">
        <f>'Weekly Stats'!AD525*'Pts Per'!Y$2</f>
        <v>0</v>
      </c>
      <c r="AE525" s="2">
        <f>'Weekly Stats'!AE525*'Pts Per'!Z$2</f>
        <v>3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0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0</v>
      </c>
      <c r="I527" s="2">
        <f>'Weekly Stats'!I527*'Pts Per'!D$2</f>
        <v>0</v>
      </c>
      <c r="J527" s="2">
        <f>'Weekly Stats'!J527*'Pts Per'!E$2</f>
        <v>0</v>
      </c>
      <c r="K527" s="2">
        <f>'Weekly Stats'!K527*'Pts Per'!F$2</f>
        <v>0</v>
      </c>
      <c r="L527" s="2">
        <f>'Weekly Stats'!L527*'Pts Per'!G$2</f>
        <v>0</v>
      </c>
      <c r="M527" s="2">
        <f>'Weekly Stats'!M527*'Pts Per'!H$2</f>
        <v>0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21.56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16</v>
      </c>
      <c r="I528" s="2">
        <f>'Weekly Stats'!I528*'Pts Per'!D$2</f>
        <v>-2</v>
      </c>
      <c r="J528" s="2">
        <f>'Weekly Stats'!J528*'Pts Per'!E$2</f>
        <v>7.36</v>
      </c>
      <c r="K528" s="2">
        <f>'Weekly Stats'!K528*'Pts Per'!F$2</f>
        <v>0</v>
      </c>
      <c r="L528" s="2">
        <f>'Weekly Stats'!L528*'Pts Per'!G$2</f>
        <v>0.2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37.6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25.6</v>
      </c>
      <c r="M529" s="2">
        <f>'Weekly Stats'!M529*'Pts Per'!H$2</f>
        <v>12</v>
      </c>
      <c r="N529" s="2">
        <f>'Weekly Stats'!N529*'Pts Per'!I$2</f>
        <v>0</v>
      </c>
      <c r="O529" s="2">
        <f>'Weekly Stats'!O529*'Pts Per'!J$2</f>
        <v>0</v>
      </c>
      <c r="P529" s="2">
        <f>'Weekly Stats'!P529*'Pts Per'!K$2</f>
        <v>0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12.6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0.5</v>
      </c>
      <c r="O530" s="2">
        <f>'Weekly Stats'!O530*'Pts Per'!J$2</f>
        <v>0</v>
      </c>
      <c r="P530" s="2">
        <f>'Weekly Stats'!P530*'Pts Per'!K$2</f>
        <v>1.1000000000000001</v>
      </c>
      <c r="Q530" s="2">
        <f>'Weekly Stats'!Q530*'Pts Per'!L$2</f>
        <v>0</v>
      </c>
      <c r="R530" s="2">
        <f>'Weekly Stats'!R530*'Pts Per'!M$2</f>
        <v>10.4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0.60000000000000009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26.200000000000003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1</v>
      </c>
      <c r="O533" s="2">
        <f>'Weekly Stats'!O533*'Pts Per'!J$2</f>
        <v>12</v>
      </c>
      <c r="P533" s="2">
        <f>'Weekly Stats'!P533*'Pts Per'!K$2</f>
        <v>13.200000000000001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9.6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1</v>
      </c>
      <c r="O534" s="2">
        <f>'Weekly Stats'!O534*'Pts Per'!J$2</f>
        <v>6</v>
      </c>
      <c r="P534" s="2">
        <f>'Weekly Stats'!P534*'Pts Per'!K$2</f>
        <v>2.6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8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0.5</v>
      </c>
      <c r="O537" s="2">
        <f>'Weekly Stats'!O537*'Pts Per'!J$2</f>
        <v>6</v>
      </c>
      <c r="P537" s="2">
        <f>'Weekly Stats'!P537*'Pts Per'!K$2</f>
        <v>1.5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1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1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0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0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1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1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0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0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1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1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0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0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0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0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5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5</v>
      </c>
      <c r="AD550" s="2">
        <f>'Weekly Stats'!AD550*'Pts Per'!Y$2</f>
        <v>0</v>
      </c>
      <c r="AE550" s="2">
        <f>'Weekly Stats'!AE550*'Pts Per'!Z$2</f>
        <v>0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-0.70000000000000007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0</v>
      </c>
      <c r="I552" s="2">
        <f>'Weekly Stats'!I552*'Pts Per'!D$2</f>
        <v>0</v>
      </c>
      <c r="J552" s="2">
        <f>'Weekly Stats'!J552*'Pts Per'!E$2</f>
        <v>0</v>
      </c>
      <c r="K552" s="2">
        <f>'Weekly Stats'!K552*'Pts Per'!F$2</f>
        <v>0</v>
      </c>
      <c r="L552" s="2">
        <f>'Weekly Stats'!L552*'Pts Per'!G$2</f>
        <v>-0.70000000000000007</v>
      </c>
      <c r="M552" s="2">
        <f>'Weekly Stats'!M552*'Pts Per'!H$2</f>
        <v>0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5.84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4</v>
      </c>
      <c r="I553" s="2">
        <f>'Weekly Stats'!I553*'Pts Per'!D$2</f>
        <v>0</v>
      </c>
      <c r="J553" s="2">
        <f>'Weekly Stats'!J553*'Pts Per'!E$2</f>
        <v>1.84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2.6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0</v>
      </c>
      <c r="M554" s="2">
        <f>'Weekly Stats'!M554*'Pts Per'!H$2</f>
        <v>0</v>
      </c>
      <c r="N554" s="2">
        <f>'Weekly Stats'!N554*'Pts Per'!I$2</f>
        <v>0</v>
      </c>
      <c r="O554" s="2">
        <f>'Weekly Stats'!O554*'Pts Per'!J$2</f>
        <v>0</v>
      </c>
      <c r="P554" s="2">
        <f>'Weekly Stats'!P554*'Pts Per'!K$2</f>
        <v>0</v>
      </c>
      <c r="Q554" s="2">
        <f>'Weekly Stats'!Q554*'Pts Per'!L$2</f>
        <v>0</v>
      </c>
      <c r="R554" s="2">
        <f>'Weekly Stats'!R554*'Pts Per'!M$2</f>
        <v>2.6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2.5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0.2</v>
      </c>
      <c r="M556" s="2">
        <f>'Weekly Stats'!M556*'Pts Per'!H$2</f>
        <v>0</v>
      </c>
      <c r="N556" s="2">
        <f>'Weekly Stats'!N556*'Pts Per'!I$2</f>
        <v>0.5</v>
      </c>
      <c r="O556" s="2">
        <f>'Weekly Stats'!O556*'Pts Per'!J$2</f>
        <v>0</v>
      </c>
      <c r="P556" s="2">
        <f>'Weekly Stats'!P556*'Pts Per'!K$2</f>
        <v>1.8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0.5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0.5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11.200000000000001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1.9000000000000001</v>
      </c>
      <c r="M558" s="2">
        <f>'Weekly Stats'!M558*'Pts Per'!H$2</f>
        <v>0</v>
      </c>
      <c r="N558" s="2">
        <f>'Weekly Stats'!N558*'Pts Per'!I$2</f>
        <v>0.5</v>
      </c>
      <c r="O558" s="2">
        <f>'Weekly Stats'!O558*'Pts Per'!J$2</f>
        <v>6</v>
      </c>
      <c r="P558" s="2">
        <f>'Weekly Stats'!P558*'Pts Per'!K$2</f>
        <v>2.8000000000000003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0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</v>
      </c>
      <c r="O559" s="2">
        <f>'Weekly Stats'!O559*'Pts Per'!J$2</f>
        <v>0</v>
      </c>
      <c r="P559" s="2">
        <f>'Weekly Stats'!P559*'Pts Per'!K$2</f>
        <v>0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1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1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1.7000000000000002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1.7000000000000002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1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1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1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1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1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1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0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0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0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0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1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1</v>
      </c>
      <c r="AD575" s="2">
        <f>'Weekly Stats'!AD575*'Pts Per'!Y$2</f>
        <v>0</v>
      </c>
      <c r="AE575" s="2">
        <f>'Weekly Stats'!AE575*'Pts Per'!Z$2</f>
        <v>0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0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0</v>
      </c>
      <c r="I577" s="2">
        <f>'Weekly Stats'!I577*'Pts Per'!D$2</f>
        <v>0</v>
      </c>
      <c r="J577" s="2">
        <f>'Weekly Stats'!J577*'Pts Per'!E$2</f>
        <v>0</v>
      </c>
      <c r="K577" s="2">
        <f>'Weekly Stats'!K577*'Pts Per'!F$2</f>
        <v>0</v>
      </c>
      <c r="L577" s="2">
        <f>'Weekly Stats'!L577*'Pts Per'!G$2</f>
        <v>0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6.36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4</v>
      </c>
      <c r="I578" s="2">
        <f>'Weekly Stats'!I578*'Pts Per'!D$2</f>
        <v>-2</v>
      </c>
      <c r="J578" s="2">
        <f>'Weekly Stats'!J578*'Pts Per'!E$2</f>
        <v>4.3600000000000003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35.9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19.100000000000001</v>
      </c>
      <c r="M580" s="2">
        <f>'Weekly Stats'!M580*'Pts Per'!H$2</f>
        <v>12</v>
      </c>
      <c r="N580" s="2">
        <f>'Weekly Stats'!N580*'Pts Per'!I$2</f>
        <v>0.5</v>
      </c>
      <c r="O580" s="2">
        <f>'Weekly Stats'!O580*'Pts Per'!J$2</f>
        <v>0</v>
      </c>
      <c r="P580" s="2">
        <f>'Weekly Stats'!P580*'Pts Per'!K$2</f>
        <v>4.3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7.3000000000000007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7.3000000000000007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4.9000000000000004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4.9000000000000004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9.4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0.5</v>
      </c>
      <c r="O583" s="2">
        <f>'Weekly Stats'!O583*'Pts Per'!J$2</f>
        <v>6</v>
      </c>
      <c r="P583" s="2">
        <f>'Weekly Stats'!P583*'Pts Per'!K$2</f>
        <v>2.9000000000000004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4.5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2</v>
      </c>
      <c r="M584" s="2">
        <f>'Weekly Stats'!M584*'Pts Per'!H$2</f>
        <v>0</v>
      </c>
      <c r="N584" s="2">
        <f>'Weekly Stats'!N584*'Pts Per'!I$2</f>
        <v>0.5</v>
      </c>
      <c r="O584" s="2">
        <f>'Weekly Stats'!O584*'Pts Per'!J$2</f>
        <v>0</v>
      </c>
      <c r="P584" s="2">
        <f>'Weekly Stats'!P584*'Pts Per'!K$2</f>
        <v>2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2.2000000000000002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0.5</v>
      </c>
      <c r="O587" s="2">
        <f>'Weekly Stats'!O587*'Pts Per'!J$2</f>
        <v>0</v>
      </c>
      <c r="P587" s="2">
        <f>'Weekly Stats'!P587*'Pts Per'!K$2</f>
        <v>1.7000000000000002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1.7000000000000002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1.7000000000000002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0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0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1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1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1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1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1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1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1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1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2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2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0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0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5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2</v>
      </c>
      <c r="AD600" s="2">
        <f>'Weekly Stats'!AD600*'Pts Per'!Y$2</f>
        <v>0</v>
      </c>
      <c r="AE600" s="2">
        <f>'Weekly Stats'!AE600*'Pts Per'!Z$2</f>
        <v>3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18" t="s">
        <v>829</v>
      </c>
      <c r="C602" s="118" t="s">
        <v>36</v>
      </c>
      <c r="D602" s="15" t="s">
        <v>752</v>
      </c>
      <c r="E602" s="9">
        <f t="shared" si="9"/>
        <v>15.84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8</v>
      </c>
      <c r="I602" s="2">
        <f>'Weekly Stats'!I602*'Pts Per'!D$2</f>
        <v>-2</v>
      </c>
      <c r="J602" s="2">
        <f>'Weekly Stats'!J602*'Pts Per'!E$2</f>
        <v>9.84</v>
      </c>
      <c r="K602" s="2">
        <f>'Weekly Stats'!K602*'Pts Per'!F$2</f>
        <v>0</v>
      </c>
      <c r="L602" s="2">
        <f>'Weekly Stats'!L602*'Pts Per'!G$2</f>
        <v>0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18" t="s">
        <v>829</v>
      </c>
      <c r="C603" s="118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18" t="s">
        <v>829</v>
      </c>
      <c r="C604" s="118" t="s">
        <v>38</v>
      </c>
      <c r="D604" s="15" t="s">
        <v>754</v>
      </c>
      <c r="E604" s="9">
        <f t="shared" si="9"/>
        <v>0.9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0.9</v>
      </c>
      <c r="M604" s="2">
        <f>'Weekly Stats'!M604*'Pts Per'!H$2</f>
        <v>0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18" t="s">
        <v>829</v>
      </c>
      <c r="C605" s="118" t="s">
        <v>39</v>
      </c>
      <c r="D605" s="15" t="s">
        <v>755</v>
      </c>
      <c r="E605" s="9">
        <f t="shared" si="9"/>
        <v>2.9000000000000004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1</v>
      </c>
      <c r="O605" s="2">
        <f>'Weekly Stats'!O605*'Pts Per'!J$2</f>
        <v>0</v>
      </c>
      <c r="P605" s="2">
        <f>'Weekly Stats'!P605*'Pts Per'!K$2</f>
        <v>1.9000000000000001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18" t="s">
        <v>829</v>
      </c>
      <c r="C606" s="118" t="s">
        <v>40</v>
      </c>
      <c r="D606" s="15" t="s">
        <v>332</v>
      </c>
      <c r="E606" s="9">
        <f t="shared" si="9"/>
        <v>0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0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18" t="s">
        <v>829</v>
      </c>
      <c r="C607" s="118" t="s">
        <v>41</v>
      </c>
      <c r="D607" s="15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18" t="s">
        <v>829</v>
      </c>
      <c r="C608" s="118" t="s">
        <v>42</v>
      </c>
      <c r="D608" s="15" t="s">
        <v>757</v>
      </c>
      <c r="E608" s="9">
        <f t="shared" si="9"/>
        <v>41.000000000000007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1.5</v>
      </c>
      <c r="O608" s="2">
        <f>'Weekly Stats'!O608*'Pts Per'!J$2</f>
        <v>12</v>
      </c>
      <c r="P608" s="2">
        <f>'Weekly Stats'!P608*'Pts Per'!K$2</f>
        <v>18.400000000000002</v>
      </c>
      <c r="Q608" s="2">
        <f>'Weekly Stats'!Q608*'Pts Per'!L$2</f>
        <v>0</v>
      </c>
      <c r="R608" s="2">
        <f>'Weekly Stats'!R608*'Pts Per'!M$2</f>
        <v>8.5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0.60000000000000009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18" t="s">
        <v>829</v>
      </c>
      <c r="C609" s="118" t="s">
        <v>43</v>
      </c>
      <c r="D609" s="15" t="s">
        <v>337</v>
      </c>
      <c r="E609" s="9">
        <f t="shared" si="9"/>
        <v>3.7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0.5</v>
      </c>
      <c r="O609" s="2">
        <f>'Weekly Stats'!O609*'Pts Per'!J$2</f>
        <v>0</v>
      </c>
      <c r="P609" s="2">
        <f>'Weekly Stats'!P609*'Pts Per'!K$2</f>
        <v>3.2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18" t="s">
        <v>829</v>
      </c>
      <c r="C610" s="118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18" t="s">
        <v>829</v>
      </c>
      <c r="C611" s="118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18" t="s">
        <v>829</v>
      </c>
      <c r="C612" s="118" t="s">
        <v>46</v>
      </c>
      <c r="D612" s="15" t="s">
        <v>333</v>
      </c>
      <c r="E612" s="9">
        <f t="shared" si="9"/>
        <v>1.6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0.5</v>
      </c>
      <c r="O612" s="2">
        <f>'Weekly Stats'!O612*'Pts Per'!J$2</f>
        <v>0</v>
      </c>
      <c r="P612" s="2">
        <f>'Weekly Stats'!P612*'Pts Per'!K$2</f>
        <v>1.1000000000000001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18" t="s">
        <v>829</v>
      </c>
      <c r="C613" s="118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18" t="s">
        <v>829</v>
      </c>
      <c r="C614" s="118" t="s">
        <v>48</v>
      </c>
      <c r="D614" s="15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18" t="s">
        <v>829</v>
      </c>
      <c r="C615" s="118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18" t="s">
        <v>829</v>
      </c>
      <c r="C616" s="118" t="s">
        <v>50</v>
      </c>
      <c r="D616" s="15" t="s">
        <v>761</v>
      </c>
      <c r="E616" s="9">
        <f t="shared" si="9"/>
        <v>0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0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18" t="s">
        <v>829</v>
      </c>
      <c r="C617" s="118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18" t="s">
        <v>829</v>
      </c>
      <c r="C618" s="118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18" t="s">
        <v>829</v>
      </c>
      <c r="C619" s="118" t="s">
        <v>53</v>
      </c>
      <c r="D619" s="15" t="s">
        <v>339</v>
      </c>
      <c r="E619" s="9">
        <f t="shared" si="9"/>
        <v>0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0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18" t="s">
        <v>829</v>
      </c>
      <c r="C620" s="118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18" t="s">
        <v>829</v>
      </c>
      <c r="C621" s="118" t="s">
        <v>55</v>
      </c>
      <c r="D621" s="15" t="s">
        <v>334</v>
      </c>
      <c r="E621" s="9">
        <f t="shared" si="9"/>
        <v>0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0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18" t="s">
        <v>829</v>
      </c>
      <c r="C622" s="118" t="s">
        <v>56</v>
      </c>
      <c r="D622" s="15" t="s">
        <v>765</v>
      </c>
      <c r="E622" s="9">
        <f t="shared" si="9"/>
        <v>0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0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18" t="s">
        <v>829</v>
      </c>
      <c r="C623" s="118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18" t="s">
        <v>829</v>
      </c>
      <c r="C624" s="118" t="s">
        <v>58</v>
      </c>
      <c r="D624" s="15" t="s">
        <v>767</v>
      </c>
      <c r="E624" s="9">
        <f t="shared" si="9"/>
        <v>0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0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18" t="s">
        <v>829</v>
      </c>
      <c r="C625" s="118" t="s">
        <v>59</v>
      </c>
      <c r="D625" s="15" t="s">
        <v>338</v>
      </c>
      <c r="E625" s="9">
        <f t="shared" si="9"/>
        <v>6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3</v>
      </c>
      <c r="AD625" s="2">
        <f>'Weekly Stats'!AD625*'Pts Per'!Y$2</f>
        <v>0</v>
      </c>
      <c r="AE625" s="2">
        <f>'Weekly Stats'!AE625*'Pts Per'!Z$2</f>
        <v>3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18" t="s">
        <v>829</v>
      </c>
      <c r="C626" s="118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18" t="s">
        <v>828</v>
      </c>
      <c r="C627" s="118" t="s">
        <v>36</v>
      </c>
      <c r="D627" s="15" t="s">
        <v>727</v>
      </c>
      <c r="E627" s="9">
        <f t="shared" si="9"/>
        <v>1.72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0</v>
      </c>
      <c r="I627" s="2">
        <f>'Weekly Stats'!I627*'Pts Per'!D$2</f>
        <v>0</v>
      </c>
      <c r="J627" s="2">
        <f>'Weekly Stats'!J627*'Pts Per'!E$2</f>
        <v>0.72</v>
      </c>
      <c r="K627" s="2">
        <f>'Weekly Stats'!K627*'Pts Per'!F$2</f>
        <v>0</v>
      </c>
      <c r="L627" s="2">
        <f>'Weekly Stats'!L627*'Pts Per'!G$2</f>
        <v>1</v>
      </c>
      <c r="M627" s="2">
        <f>'Weekly Stats'!M627*'Pts Per'!H$2</f>
        <v>0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18" t="s">
        <v>828</v>
      </c>
      <c r="C628" s="118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18" t="s">
        <v>828</v>
      </c>
      <c r="C629" s="118" t="s">
        <v>38</v>
      </c>
      <c r="D629" s="15" t="s">
        <v>729</v>
      </c>
      <c r="E629" s="9">
        <f t="shared" si="9"/>
        <v>61.900000000000006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31.900000000000002</v>
      </c>
      <c r="M629" s="2">
        <f>'Weekly Stats'!M629*'Pts Per'!H$2</f>
        <v>30</v>
      </c>
      <c r="N629" s="2">
        <f>'Weekly Stats'!N629*'Pts Per'!I$2</f>
        <v>0</v>
      </c>
      <c r="O629" s="2">
        <f>'Weekly Stats'!O629*'Pts Per'!J$2</f>
        <v>0</v>
      </c>
      <c r="P629" s="2">
        <f>'Weekly Stats'!P629*'Pts Per'!K$2</f>
        <v>0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18" t="s">
        <v>828</v>
      </c>
      <c r="C630" s="118" t="s">
        <v>39</v>
      </c>
      <c r="D630" s="15" t="s">
        <v>730</v>
      </c>
      <c r="E630" s="9">
        <f t="shared" si="9"/>
        <v>2.2999999999999998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0.5</v>
      </c>
      <c r="O630" s="2">
        <f>'Weekly Stats'!O630*'Pts Per'!J$2</f>
        <v>0</v>
      </c>
      <c r="P630" s="2">
        <f>'Weekly Stats'!P630*'Pts Per'!K$2</f>
        <v>1.8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18" t="s">
        <v>828</v>
      </c>
      <c r="C631" s="118" t="s">
        <v>40</v>
      </c>
      <c r="D631" s="15" t="s">
        <v>731</v>
      </c>
      <c r="E631" s="9">
        <f t="shared" si="9"/>
        <v>8.4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8.4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0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18" t="s">
        <v>828</v>
      </c>
      <c r="C632" s="118" t="s">
        <v>41</v>
      </c>
      <c r="D632" s="15" t="s">
        <v>732</v>
      </c>
      <c r="E632" s="9">
        <f t="shared" si="9"/>
        <v>0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0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18" t="s">
        <v>828</v>
      </c>
      <c r="C633" s="118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18" t="s">
        <v>828</v>
      </c>
      <c r="C634" s="118" t="s">
        <v>43</v>
      </c>
      <c r="D634" s="15" t="s">
        <v>734</v>
      </c>
      <c r="E634" s="9">
        <f t="shared" si="9"/>
        <v>0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0</v>
      </c>
      <c r="O634" s="2">
        <f>'Weekly Stats'!O634*'Pts Per'!J$2</f>
        <v>0</v>
      </c>
      <c r="P634" s="2">
        <f>'Weekly Stats'!P634*'Pts Per'!K$2</f>
        <v>0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18" t="s">
        <v>828</v>
      </c>
      <c r="C635" s="118" t="s">
        <v>44</v>
      </c>
      <c r="D635" s="15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18" t="s">
        <v>828</v>
      </c>
      <c r="C636" s="118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18" t="s">
        <v>828</v>
      </c>
      <c r="C637" s="118" t="s">
        <v>46</v>
      </c>
      <c r="D637" s="15" t="s">
        <v>737</v>
      </c>
      <c r="E637" s="9">
        <f t="shared" si="9"/>
        <v>0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</v>
      </c>
      <c r="O637" s="2">
        <f>'Weekly Stats'!O637*'Pts Per'!J$2</f>
        <v>0</v>
      </c>
      <c r="P637" s="2">
        <f>'Weekly Stats'!P637*'Pts Per'!K$2</f>
        <v>0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18" t="s">
        <v>828</v>
      </c>
      <c r="C638" s="118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18" t="s">
        <v>828</v>
      </c>
      <c r="C639" s="118" t="s">
        <v>48</v>
      </c>
      <c r="D639" s="15" t="s">
        <v>739</v>
      </c>
      <c r="E639" s="9">
        <f t="shared" si="9"/>
        <v>2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2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18" t="s">
        <v>828</v>
      </c>
      <c r="C640" s="118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18" t="s">
        <v>828</v>
      </c>
      <c r="C641" s="118" t="s">
        <v>50</v>
      </c>
      <c r="D641" s="15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18" t="s">
        <v>828</v>
      </c>
      <c r="C642" s="118" t="s">
        <v>51</v>
      </c>
      <c r="D642" s="15" t="s">
        <v>742</v>
      </c>
      <c r="E642" s="9">
        <f t="shared" ref="E642:E701" si="10">SUM(F642:AG642)</f>
        <v>0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0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18" t="s">
        <v>828</v>
      </c>
      <c r="C643" s="118" t="s">
        <v>52</v>
      </c>
      <c r="D643" s="15" t="s">
        <v>743</v>
      </c>
      <c r="E643" s="9">
        <f t="shared" si="10"/>
        <v>0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0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18" t="s">
        <v>828</v>
      </c>
      <c r="C644" s="118" t="s">
        <v>53</v>
      </c>
      <c r="D644" s="15" t="s">
        <v>744</v>
      </c>
      <c r="E644" s="9">
        <f t="shared" si="10"/>
        <v>2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2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18" t="s">
        <v>828</v>
      </c>
      <c r="C645" s="118" t="s">
        <v>54</v>
      </c>
      <c r="D645" s="15" t="s">
        <v>745</v>
      </c>
      <c r="E645" s="9">
        <f t="shared" si="10"/>
        <v>1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1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18" t="s">
        <v>828</v>
      </c>
      <c r="C646" s="118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18" t="s">
        <v>828</v>
      </c>
      <c r="C647" s="118" t="s">
        <v>56</v>
      </c>
      <c r="D647" s="15" t="s">
        <v>747</v>
      </c>
      <c r="E647" s="9">
        <f t="shared" si="10"/>
        <v>3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1</v>
      </c>
      <c r="Y647" s="2">
        <f>'Weekly Stats'!Y647*'Pts Per'!T$2</f>
        <v>2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18" t="s">
        <v>828</v>
      </c>
      <c r="C648" s="118" t="s">
        <v>57</v>
      </c>
      <c r="D648" s="15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18" t="s">
        <v>828</v>
      </c>
      <c r="C649" s="118" t="s">
        <v>58</v>
      </c>
      <c r="D649" s="15" t="s">
        <v>749</v>
      </c>
      <c r="E649" s="9">
        <f t="shared" si="10"/>
        <v>0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0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18" t="s">
        <v>828</v>
      </c>
      <c r="C650" s="118" t="s">
        <v>59</v>
      </c>
      <c r="D650" s="15" t="s">
        <v>750</v>
      </c>
      <c r="E650" s="9">
        <f t="shared" si="10"/>
        <v>4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4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18" t="s">
        <v>828</v>
      </c>
      <c r="C651" s="118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0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0</v>
      </c>
      <c r="I652" s="2">
        <f>'Weekly Stats'!I652*'Pts Per'!D$2</f>
        <v>0</v>
      </c>
      <c r="J652" s="2">
        <f>'Weekly Stats'!J652*'Pts Per'!E$2</f>
        <v>0</v>
      </c>
      <c r="K652" s="2">
        <f>'Weekly Stats'!K652*'Pts Per'!F$2</f>
        <v>0</v>
      </c>
      <c r="L652" s="2">
        <f>'Weekly Stats'!L652*'Pts Per'!G$2</f>
        <v>0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8.64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4</v>
      </c>
      <c r="I653" s="2">
        <f>'Weekly Stats'!I653*'Pts Per'!D$2</f>
        <v>-2</v>
      </c>
      <c r="J653" s="2">
        <f>'Weekly Stats'!J653*'Pts Per'!E$2</f>
        <v>6.6400000000000006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12.4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6.4</v>
      </c>
      <c r="M654" s="2">
        <f>'Weekly Stats'!M654*'Pts Per'!H$2</f>
        <v>6</v>
      </c>
      <c r="N654" s="2">
        <f>'Weekly Stats'!N654*'Pts Per'!I$2</f>
        <v>0</v>
      </c>
      <c r="O654" s="2">
        <f>'Weekly Stats'!O654*'Pts Per'!J$2</f>
        <v>0</v>
      </c>
      <c r="P654" s="2">
        <f>'Weekly Stats'!P654*'Pts Per'!K$2</f>
        <v>0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20.5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1</v>
      </c>
      <c r="O655" s="2">
        <f>'Weekly Stats'!O655*'Pts Per'!J$2</f>
        <v>0</v>
      </c>
      <c r="P655" s="2">
        <f>'Weekly Stats'!P655*'Pts Per'!K$2</f>
        <v>3.2</v>
      </c>
      <c r="Q655" s="2">
        <f>'Weekly Stats'!Q655*'Pts Per'!L$2</f>
        <v>0</v>
      </c>
      <c r="R655" s="2">
        <f>'Weekly Stats'!R655*'Pts Per'!M$2</f>
        <v>13.3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3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0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</v>
      </c>
      <c r="O656" s="2">
        <f>'Weekly Stats'!O656*'Pts Per'!J$2</f>
        <v>0</v>
      </c>
      <c r="P656" s="2">
        <f>'Weekly Stats'!P656*'Pts Per'!K$2</f>
        <v>0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5.4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1</v>
      </c>
      <c r="O658" s="2">
        <f>'Weekly Stats'!O658*'Pts Per'!J$2</f>
        <v>0</v>
      </c>
      <c r="P658" s="2">
        <f>'Weekly Stats'!P658*'Pts Per'!K$2</f>
        <v>4.4000000000000004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16.5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1.5</v>
      </c>
      <c r="O659" s="2">
        <f>'Weekly Stats'!O659*'Pts Per'!J$2</f>
        <v>6</v>
      </c>
      <c r="P659" s="2">
        <f>'Weekly Stats'!P659*'Pts Per'!K$2</f>
        <v>9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0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0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1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1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3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3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2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2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5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2</v>
      </c>
      <c r="AD675" s="2">
        <f>'Weekly Stats'!AD675*'Pts Per'!Y$2</f>
        <v>0</v>
      </c>
      <c r="AE675" s="2">
        <f>'Weekly Stats'!AE675*'Pts Per'!Z$2</f>
        <v>3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12.32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8</v>
      </c>
      <c r="I677" s="2">
        <f>'Weekly Stats'!I677*'Pts Per'!D$2</f>
        <v>-2</v>
      </c>
      <c r="J677" s="2">
        <f>'Weekly Stats'!J677*'Pts Per'!E$2</f>
        <v>6.32</v>
      </c>
      <c r="K677" s="2">
        <f>'Weekly Stats'!K677*'Pts Per'!F$2</f>
        <v>0</v>
      </c>
      <c r="L677" s="2">
        <f>'Weekly Stats'!L677*'Pts Per'!G$2</f>
        <v>0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14.700000000000001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8.7000000000000011</v>
      </c>
      <c r="M679" s="2">
        <f>'Weekly Stats'!M679*'Pts Per'!H$2</f>
        <v>6</v>
      </c>
      <c r="N679" s="2">
        <f>'Weekly Stats'!N679*'Pts Per'!I$2</f>
        <v>0</v>
      </c>
      <c r="O679" s="2">
        <f>'Weekly Stats'!O679*'Pts Per'!J$2</f>
        <v>0</v>
      </c>
      <c r="P679" s="2">
        <f>'Weekly Stats'!P679*'Pts Per'!K$2</f>
        <v>0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11.8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1.5</v>
      </c>
      <c r="O680" s="2">
        <f>'Weekly Stats'!O680*'Pts Per'!J$2</f>
        <v>6</v>
      </c>
      <c r="P680" s="2">
        <f>'Weekly Stats'!P680*'Pts Per'!K$2</f>
        <v>4.3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4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1</v>
      </c>
      <c r="O683" s="2">
        <f>'Weekly Stats'!O683*'Pts Per'!J$2</f>
        <v>0</v>
      </c>
      <c r="P683" s="2">
        <f>'Weekly Stats'!P683*'Pts Per'!K$2</f>
        <v>3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13.100000000000001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1</v>
      </c>
      <c r="O684" s="2">
        <f>'Weekly Stats'!O684*'Pts Per'!J$2</f>
        <v>6</v>
      </c>
      <c r="P684" s="2">
        <f>'Weekly Stats'!P684*'Pts Per'!K$2</f>
        <v>6.1000000000000005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5.9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5.9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0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2.9000000000000004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0.5</v>
      </c>
      <c r="O687" s="2">
        <f>'Weekly Stats'!O687*'Pts Per'!J$2</f>
        <v>0</v>
      </c>
      <c r="P687" s="2">
        <f>'Weekly Stats'!P687*'Pts Per'!K$2</f>
        <v>2.4000000000000004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1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1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2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2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0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0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0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0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1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1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2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2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2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2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0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0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7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4</v>
      </c>
      <c r="AD700" s="2">
        <f>'Weekly Stats'!AD700*'Pts Per'!Y$2</f>
        <v>0</v>
      </c>
      <c r="AE700" s="2">
        <f>'Weekly Stats'!AE700*'Pts Per'!Z$2</f>
        <v>3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3" workbookViewId="0">
      <selection activeCell="N9" sqref="N9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0</v>
      </c>
      <c r="F2" s="16">
        <v>1</v>
      </c>
      <c r="G2" s="16">
        <v>0</v>
      </c>
      <c r="H2" s="16">
        <v>17</v>
      </c>
      <c r="I2" s="16">
        <v>21</v>
      </c>
      <c r="J2" s="16">
        <v>75</v>
      </c>
      <c r="K2" s="16">
        <v>153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0</v>
      </c>
      <c r="F3" s="16">
        <v>1</v>
      </c>
      <c r="G3" s="16">
        <v>0</v>
      </c>
      <c r="H3" s="16">
        <v>10</v>
      </c>
      <c r="I3" s="16">
        <v>35</v>
      </c>
      <c r="J3" s="16">
        <v>129</v>
      </c>
      <c r="K3" s="16">
        <v>141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1</v>
      </c>
      <c r="F4" s="16">
        <v>0</v>
      </c>
      <c r="G4" s="16">
        <v>0</v>
      </c>
      <c r="H4" s="16">
        <v>35</v>
      </c>
      <c r="I4" s="16">
        <v>21</v>
      </c>
      <c r="J4" s="16">
        <v>80</v>
      </c>
      <c r="K4" s="16">
        <v>208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0</v>
      </c>
      <c r="F5" s="16">
        <v>1</v>
      </c>
      <c r="G5" s="16">
        <v>0</v>
      </c>
      <c r="H5" s="16">
        <v>24</v>
      </c>
      <c r="I5" s="16">
        <v>27</v>
      </c>
      <c r="J5" s="16">
        <v>287</v>
      </c>
      <c r="K5" s="16">
        <v>6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0</v>
      </c>
      <c r="F6" s="16">
        <v>1</v>
      </c>
      <c r="G6" s="16">
        <v>0</v>
      </c>
      <c r="H6" s="16">
        <v>24</v>
      </c>
      <c r="I6" s="16">
        <v>31</v>
      </c>
      <c r="J6" s="16">
        <v>158</v>
      </c>
      <c r="K6" s="16">
        <v>87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0</v>
      </c>
      <c r="F7" s="16">
        <v>1</v>
      </c>
      <c r="G7" s="16">
        <v>0</v>
      </c>
      <c r="H7" s="16">
        <v>21</v>
      </c>
      <c r="I7" s="16">
        <v>35</v>
      </c>
      <c r="J7" s="16">
        <v>173</v>
      </c>
      <c r="K7" s="16">
        <v>63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0</v>
      </c>
      <c r="F8" s="16">
        <v>1</v>
      </c>
      <c r="G8" s="16">
        <v>0</v>
      </c>
      <c r="H8" s="16">
        <v>21</v>
      </c>
      <c r="I8" s="16">
        <v>35</v>
      </c>
      <c r="J8" s="16">
        <v>27</v>
      </c>
      <c r="K8" s="16">
        <v>340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0</v>
      </c>
      <c r="F9" s="16">
        <v>1</v>
      </c>
      <c r="G9" s="16">
        <v>0</v>
      </c>
      <c r="H9" s="16">
        <v>17</v>
      </c>
      <c r="I9" s="16">
        <v>23</v>
      </c>
      <c r="J9" s="16">
        <v>109</v>
      </c>
      <c r="K9" s="16">
        <v>211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1</v>
      </c>
      <c r="F10" s="16">
        <v>0</v>
      </c>
      <c r="G10" s="16">
        <v>0</v>
      </c>
      <c r="H10" s="16">
        <v>20</v>
      </c>
      <c r="I10" s="16">
        <v>17</v>
      </c>
      <c r="J10" s="16">
        <v>166</v>
      </c>
      <c r="K10" s="16">
        <v>64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0</v>
      </c>
      <c r="F11" s="16">
        <v>1</v>
      </c>
      <c r="G11" s="16">
        <v>0</v>
      </c>
      <c r="H11" s="16">
        <v>21</v>
      </c>
      <c r="I11" s="16">
        <v>28</v>
      </c>
      <c r="J11" s="16">
        <v>128</v>
      </c>
      <c r="K11" s="16">
        <v>96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0</v>
      </c>
      <c r="F12" s="16">
        <v>1</v>
      </c>
      <c r="G12" s="16">
        <v>0</v>
      </c>
      <c r="H12" s="16">
        <v>7</v>
      </c>
      <c r="I12" s="16">
        <v>45</v>
      </c>
      <c r="J12" s="16">
        <v>162</v>
      </c>
      <c r="K12" s="16">
        <v>171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1</v>
      </c>
      <c r="F13" s="16">
        <v>0</v>
      </c>
      <c r="G13" s="16">
        <v>0</v>
      </c>
      <c r="H13" s="16">
        <v>21</v>
      </c>
      <c r="I13" s="16">
        <v>17</v>
      </c>
      <c r="J13" s="16">
        <v>109</v>
      </c>
      <c r="K13" s="16">
        <v>156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1</v>
      </c>
      <c r="F14" s="16">
        <v>0</v>
      </c>
      <c r="G14" s="16">
        <v>0</v>
      </c>
      <c r="H14" s="16">
        <v>28</v>
      </c>
      <c r="I14" s="16">
        <v>21</v>
      </c>
      <c r="J14" s="16">
        <v>111</v>
      </c>
      <c r="K14" s="16">
        <v>73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1</v>
      </c>
      <c r="F15" s="16">
        <v>0</v>
      </c>
      <c r="G15" s="16">
        <v>0</v>
      </c>
      <c r="H15" s="16">
        <v>35</v>
      </c>
      <c r="I15" s="16">
        <v>21</v>
      </c>
      <c r="J15" s="16">
        <v>226</v>
      </c>
      <c r="K15" s="16">
        <v>24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1</v>
      </c>
      <c r="F16" s="16">
        <v>0</v>
      </c>
      <c r="G16" s="16">
        <v>0</v>
      </c>
      <c r="H16" s="16">
        <v>42</v>
      </c>
      <c r="I16" s="16">
        <v>7</v>
      </c>
      <c r="J16" s="16">
        <v>74</v>
      </c>
      <c r="K16" s="16">
        <v>38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1</v>
      </c>
      <c r="F17" s="16">
        <v>0</v>
      </c>
      <c r="G17" s="16">
        <v>0</v>
      </c>
      <c r="H17" s="16">
        <v>45</v>
      </c>
      <c r="I17" s="16">
        <v>7</v>
      </c>
      <c r="J17" s="16">
        <v>44</v>
      </c>
      <c r="K17" s="16">
        <v>83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1</v>
      </c>
      <c r="F18" s="16">
        <v>0</v>
      </c>
      <c r="G18" s="16">
        <v>0</v>
      </c>
      <c r="H18" s="16">
        <v>27</v>
      </c>
      <c r="I18" s="16">
        <v>24</v>
      </c>
      <c r="J18" s="16">
        <v>123</v>
      </c>
      <c r="K18" s="16">
        <v>62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0</v>
      </c>
      <c r="F19" s="16">
        <v>1</v>
      </c>
      <c r="G19" s="16">
        <v>0</v>
      </c>
      <c r="H19" s="16">
        <v>7</v>
      </c>
      <c r="I19" s="16">
        <v>42</v>
      </c>
      <c r="J19" s="16">
        <v>318</v>
      </c>
      <c r="K19" s="16">
        <v>16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0</v>
      </c>
      <c r="F20" s="16">
        <v>1</v>
      </c>
      <c r="G20" s="16">
        <v>0</v>
      </c>
      <c r="H20" s="16">
        <v>35</v>
      </c>
      <c r="I20" s="16">
        <v>41</v>
      </c>
      <c r="J20" s="16">
        <v>184</v>
      </c>
      <c r="K20" s="16">
        <v>258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1</v>
      </c>
      <c r="F21" s="16">
        <v>0</v>
      </c>
      <c r="G21" s="16">
        <v>0</v>
      </c>
      <c r="H21" s="16">
        <v>35</v>
      </c>
      <c r="I21" s="16">
        <v>10</v>
      </c>
      <c r="J21" s="16">
        <v>197</v>
      </c>
      <c r="K21" s="16">
        <v>51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1</v>
      </c>
      <c r="F22" s="16">
        <v>0</v>
      </c>
      <c r="G22" s="16">
        <v>0</v>
      </c>
      <c r="H22" s="16">
        <v>24</v>
      </c>
      <c r="I22" s="16">
        <v>7</v>
      </c>
      <c r="J22" s="16">
        <v>46</v>
      </c>
      <c r="K22" s="16">
        <v>21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1</v>
      </c>
      <c r="F23" s="16">
        <v>0</v>
      </c>
      <c r="G23" s="16">
        <v>0</v>
      </c>
      <c r="H23" s="16">
        <v>41</v>
      </c>
      <c r="I23" s="16">
        <v>35</v>
      </c>
      <c r="J23" s="16">
        <v>221</v>
      </c>
      <c r="K23" s="16">
        <v>98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0</v>
      </c>
      <c r="F24" s="16">
        <v>1</v>
      </c>
      <c r="G24" s="16">
        <v>0</v>
      </c>
      <c r="H24" s="16">
        <v>7</v>
      </c>
      <c r="I24" s="16">
        <v>24</v>
      </c>
      <c r="J24" s="16">
        <v>104</v>
      </c>
      <c r="K24" s="16">
        <v>187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1</v>
      </c>
      <c r="F25" s="16">
        <v>0</v>
      </c>
      <c r="G25" s="16">
        <v>0</v>
      </c>
      <c r="H25" s="16">
        <v>23</v>
      </c>
      <c r="I25" s="16">
        <v>17</v>
      </c>
      <c r="J25" s="16">
        <v>163</v>
      </c>
      <c r="K25" s="16">
        <v>29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0</v>
      </c>
      <c r="F26" s="16">
        <v>1</v>
      </c>
      <c r="G26" s="16">
        <v>0</v>
      </c>
      <c r="H26" s="16">
        <v>24</v>
      </c>
      <c r="I26" s="16">
        <v>34</v>
      </c>
      <c r="J26" s="16">
        <v>18</v>
      </c>
      <c r="K26" s="16">
        <v>329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1</v>
      </c>
      <c r="F27" s="16">
        <v>0</v>
      </c>
      <c r="G27" s="16">
        <v>0</v>
      </c>
      <c r="H27" s="16">
        <v>34</v>
      </c>
      <c r="I27" s="16">
        <v>24</v>
      </c>
      <c r="J27" s="16">
        <v>246</v>
      </c>
      <c r="K27" s="16">
        <v>9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0</v>
      </c>
      <c r="F28" s="16">
        <v>1</v>
      </c>
      <c r="G28" s="16">
        <v>0</v>
      </c>
      <c r="H28" s="16">
        <v>17</v>
      </c>
      <c r="I28" s="16">
        <v>20</v>
      </c>
      <c r="J28" s="16">
        <v>308</v>
      </c>
      <c r="K28" s="16">
        <v>69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1</v>
      </c>
      <c r="F29" s="16">
        <v>0</v>
      </c>
      <c r="G29" s="16">
        <v>0</v>
      </c>
      <c r="H29" s="16">
        <v>31</v>
      </c>
      <c r="I29" s="16">
        <v>24</v>
      </c>
      <c r="J29" s="16">
        <v>229</v>
      </c>
      <c r="K29" s="16">
        <v>56</v>
      </c>
    </row>
    <row r="30" spans="1:11">
      <c r="A30" s="16"/>
    </row>
  </sheetData>
  <autoFilter ref="A1:K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2016-05-02T21:30:34Z</dcterms:modified>
</cp:coreProperties>
</file>